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n\Documents\TCNF\Adhesion Science\AIMCAL Course\"/>
    </mc:Choice>
  </mc:AlternateContent>
  <bookViews>
    <workbookView xWindow="2592" yWindow="60" windowWidth="21072" windowHeight="9276" activeTab="1"/>
  </bookViews>
  <sheets>
    <sheet name="The basics" sheetId="2" r:id="rId1"/>
    <sheet name="Shear Effects" sheetId="1" r:id="rId2"/>
    <sheet name="Oscillations" sheetId="3" r:id="rId3"/>
  </sheets>
  <definedNames>
    <definedName name="Alpha">'Shear Effects'!$C$7</definedName>
    <definedName name="n">'Shear Effects'!$C$8</definedName>
    <definedName name="V0">'Shear Effects'!$C$5</definedName>
    <definedName name="Vinf">'Shear Effects'!$C$6</definedName>
  </definedNames>
  <calcPr calcId="152511"/>
</workbook>
</file>

<file path=xl/calcChain.xml><?xml version="1.0" encoding="utf-8"?>
<calcChain xmlns="http://schemas.openxmlformats.org/spreadsheetml/2006/main">
  <c r="B10" i="3" l="1"/>
  <c r="B13" i="3" l="1"/>
  <c r="H13" i="3" s="1"/>
  <c r="F10" i="3"/>
  <c r="B7" i="3"/>
  <c r="H7" i="3" s="1"/>
  <c r="E13" i="3"/>
  <c r="F13" i="3"/>
  <c r="G13" i="3"/>
  <c r="I13" i="3"/>
  <c r="J13" i="3"/>
  <c r="K13" i="3"/>
  <c r="M13" i="3"/>
  <c r="N13" i="3"/>
  <c r="O13" i="3"/>
  <c r="Q13" i="3"/>
  <c r="R13" i="3"/>
  <c r="S13" i="3"/>
  <c r="U13" i="3"/>
  <c r="V13" i="3"/>
  <c r="W13" i="3"/>
  <c r="Y13" i="3"/>
  <c r="Z13" i="3"/>
  <c r="AA13" i="3"/>
  <c r="AC13" i="3"/>
  <c r="AD13" i="3"/>
  <c r="AE13" i="3"/>
  <c r="AG13" i="3"/>
  <c r="AH13" i="3"/>
  <c r="AI13" i="3"/>
  <c r="AK13" i="3"/>
  <c r="AL13" i="3"/>
  <c r="AM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D13" i="3"/>
  <c r="E10" i="3"/>
  <c r="H10" i="3"/>
  <c r="I10" i="3"/>
  <c r="L10" i="3"/>
  <c r="M10" i="3"/>
  <c r="P10" i="3"/>
  <c r="Q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D10" i="3"/>
  <c r="F7" i="3"/>
  <c r="N7" i="3"/>
  <c r="V7" i="3"/>
  <c r="AL7" i="3"/>
  <c r="AT7" i="3"/>
  <c r="D7" i="3"/>
  <c r="D8" i="3" s="1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F24" i="1"/>
  <c r="F23" i="1"/>
  <c r="F22" i="1"/>
  <c r="F21" i="1"/>
  <c r="F20" i="1"/>
  <c r="F19" i="1"/>
  <c r="E8" i="2"/>
  <c r="E7" i="2"/>
  <c r="E6" i="2"/>
  <c r="E5" i="2"/>
  <c r="E11" i="2" l="1"/>
  <c r="E12" i="2" s="1"/>
  <c r="E14" i="2" s="1"/>
  <c r="D14" i="3"/>
  <c r="D15" i="3"/>
  <c r="E10" i="2"/>
  <c r="AD7" i="3"/>
  <c r="AY7" i="3"/>
  <c r="AQ7" i="3"/>
  <c r="AI7" i="3"/>
  <c r="AA7" i="3"/>
  <c r="S7" i="3"/>
  <c r="K7" i="3"/>
  <c r="AX7" i="3"/>
  <c r="AP7" i="3"/>
  <c r="AH7" i="3"/>
  <c r="Z7" i="3"/>
  <c r="R7" i="3"/>
  <c r="J7" i="3"/>
  <c r="AU7" i="3"/>
  <c r="AM7" i="3"/>
  <c r="AE7" i="3"/>
  <c r="W7" i="3"/>
  <c r="O7" i="3"/>
  <c r="G7" i="3"/>
  <c r="AN13" i="3"/>
  <c r="AJ13" i="3"/>
  <c r="AF13" i="3"/>
  <c r="AB13" i="3"/>
  <c r="X13" i="3"/>
  <c r="T13" i="3"/>
  <c r="P13" i="3"/>
  <c r="L13" i="3"/>
  <c r="S10" i="3"/>
  <c r="O10" i="3"/>
  <c r="K10" i="3"/>
  <c r="G10" i="3"/>
  <c r="R10" i="3"/>
  <c r="N10" i="3"/>
  <c r="J10" i="3"/>
  <c r="BA7" i="3"/>
  <c r="AW7" i="3"/>
  <c r="AS7" i="3"/>
  <c r="AO7" i="3"/>
  <c r="AK7" i="3"/>
  <c r="AG7" i="3"/>
  <c r="AC7" i="3"/>
  <c r="Y7" i="3"/>
  <c r="U7" i="3"/>
  <c r="Q7" i="3"/>
  <c r="M7" i="3"/>
  <c r="I7" i="3"/>
  <c r="E7" i="3"/>
  <c r="AZ7" i="3"/>
  <c r="AV7" i="3"/>
  <c r="AR7" i="3"/>
  <c r="AN7" i="3"/>
  <c r="AJ7" i="3"/>
  <c r="AF7" i="3"/>
  <c r="AB7" i="3"/>
  <c r="X7" i="3"/>
  <c r="T7" i="3"/>
  <c r="P7" i="3"/>
  <c r="L7" i="3"/>
  <c r="D9" i="3"/>
  <c r="F8" i="3" s="1"/>
  <c r="F9" i="3" s="1"/>
  <c r="F7" i="1"/>
  <c r="W7" i="1" s="1"/>
  <c r="F8" i="1"/>
  <c r="W8" i="1" s="1"/>
  <c r="F9" i="1"/>
  <c r="W9" i="1" s="1"/>
  <c r="F10" i="1"/>
  <c r="W10" i="1" s="1"/>
  <c r="F11" i="1"/>
  <c r="W11" i="1" s="1"/>
  <c r="F12" i="1"/>
  <c r="W12" i="1" s="1"/>
  <c r="F13" i="1"/>
  <c r="W13" i="1" s="1"/>
  <c r="F14" i="1"/>
  <c r="W14" i="1" s="1"/>
  <c r="F15" i="1"/>
  <c r="W15" i="1" s="1"/>
  <c r="F16" i="1"/>
  <c r="W16" i="1" s="1"/>
  <c r="F6" i="1"/>
  <c r="W6" i="1" s="1"/>
  <c r="G14" i="2" l="1"/>
  <c r="C14" i="2"/>
  <c r="F14" i="3"/>
  <c r="F15" i="3" s="1"/>
  <c r="D12" i="3"/>
  <c r="D11" i="3"/>
  <c r="F11" i="3" l="1"/>
  <c r="F12" i="3" s="1"/>
</calcChain>
</file>

<file path=xl/sharedStrings.xml><?xml version="1.0" encoding="utf-8"?>
<sst xmlns="http://schemas.openxmlformats.org/spreadsheetml/2006/main" count="70" uniqueCount="55">
  <si>
    <t>Alpha</t>
  </si>
  <si>
    <t>n</t>
  </si>
  <si>
    <t>cP</t>
  </si>
  <si>
    <t>Shear /s</t>
  </si>
  <si>
    <t>Viscosity cP</t>
  </si>
  <si>
    <r>
      <t>Viscosity = V</t>
    </r>
    <r>
      <rPr>
        <vertAlign val="subscript"/>
        <sz val="16"/>
        <color theme="1"/>
        <rFont val="Calibri"/>
        <family val="2"/>
        <scheme val="minor"/>
      </rPr>
      <t>inf</t>
    </r>
    <r>
      <rPr>
        <sz val="16"/>
        <color theme="1"/>
        <rFont val="Calibri"/>
        <family val="2"/>
        <scheme val="minor"/>
      </rPr>
      <t>+(V</t>
    </r>
    <r>
      <rPr>
        <vertAlign val="subscript"/>
        <sz val="16"/>
        <color theme="1"/>
        <rFont val="Calibri"/>
        <family val="2"/>
        <scheme val="minor"/>
      </rPr>
      <t>0</t>
    </r>
    <r>
      <rPr>
        <sz val="16"/>
        <color theme="1"/>
        <rFont val="Calibri"/>
        <family val="2"/>
        <scheme val="minor"/>
      </rPr>
      <t>-V</t>
    </r>
    <r>
      <rPr>
        <vertAlign val="subscript"/>
        <sz val="16"/>
        <color theme="1"/>
        <rFont val="Calibri"/>
        <family val="2"/>
        <scheme val="minor"/>
      </rPr>
      <t>inf</t>
    </r>
    <r>
      <rPr>
        <sz val="16"/>
        <color theme="1"/>
        <rFont val="Calibri"/>
        <family val="2"/>
        <scheme val="minor"/>
      </rPr>
      <t>)/(1+(Alpha*Shear)</t>
    </r>
    <r>
      <rPr>
        <vertAlign val="superscript"/>
        <sz val="16"/>
        <color theme="1"/>
        <rFont val="Calibri"/>
        <family val="2"/>
        <scheme val="minor"/>
      </rPr>
      <t>n</t>
    </r>
    <r>
      <rPr>
        <sz val="16"/>
        <color theme="1"/>
        <rFont val="Calibri"/>
        <family val="2"/>
        <scheme val="minor"/>
      </rPr>
      <t>)</t>
    </r>
  </si>
  <si>
    <t>Height Y</t>
  </si>
  <si>
    <t>mm</t>
  </si>
  <si>
    <t>Time</t>
  </si>
  <si>
    <t>s</t>
  </si>
  <si>
    <t>Force</t>
  </si>
  <si>
    <t>N/m²</t>
  </si>
  <si>
    <t>m</t>
  </si>
  <si>
    <t>Velocity</t>
  </si>
  <si>
    <t>m/s</t>
  </si>
  <si>
    <t>/s</t>
  </si>
  <si>
    <t>Viscosity</t>
  </si>
  <si>
    <t>Pa.s</t>
  </si>
  <si>
    <t>Poise</t>
  </si>
  <si>
    <t>Distance X</t>
  </si>
  <si>
    <t>Enter inputs in yellow cells</t>
  </si>
  <si>
    <t>Velocity=X/Time</t>
  </si>
  <si>
    <t>Viscosity=Stress/Strain Rate</t>
  </si>
  <si>
    <t>Strain Rate=Velocity/Y = X/Time/Y</t>
  </si>
  <si>
    <t>Strain rate</t>
  </si>
  <si>
    <t>Strain</t>
  </si>
  <si>
    <t>Strain = X/Y</t>
  </si>
  <si>
    <t>Note:</t>
  </si>
  <si>
    <t>Strain = Shear Strain</t>
  </si>
  <si>
    <t>Strain Rate = Shear Strain Rate = Shear Rate</t>
  </si>
  <si>
    <t>Linear Plot</t>
  </si>
  <si>
    <t>Logarithmic Plot</t>
  </si>
  <si>
    <t>Viscosity at:</t>
  </si>
  <si>
    <t>In the pot</t>
  </si>
  <si>
    <t>Potting out</t>
  </si>
  <si>
    <t>Mixing</t>
  </si>
  <si>
    <t>High shear mixing</t>
  </si>
  <si>
    <t>Rubbing</t>
  </si>
  <si>
    <t>Out of the tube</t>
  </si>
  <si>
    <t>Stress N/m2</t>
  </si>
  <si>
    <t>Stimulus</t>
  </si>
  <si>
    <t>Period</t>
  </si>
  <si>
    <t>In phase</t>
  </si>
  <si>
    <t>Out of phase</t>
  </si>
  <si>
    <t>Input Amplitude</t>
  </si>
  <si>
    <t>Response Amplitude</t>
  </si>
  <si>
    <t>G'</t>
  </si>
  <si>
    <t>G''</t>
  </si>
  <si>
    <t>Tan δ</t>
  </si>
  <si>
    <t>δ</t>
  </si>
  <si>
    <t>`</t>
  </si>
  <si>
    <t>Equal</t>
  </si>
  <si>
    <t>Phase Angle</t>
  </si>
  <si>
    <r>
      <t>V</t>
    </r>
    <r>
      <rPr>
        <b/>
        <vertAlign val="subscript"/>
        <sz val="12"/>
        <color theme="1"/>
        <rFont val="Calibri"/>
        <family val="2"/>
        <scheme val="minor"/>
      </rPr>
      <t>0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</si>
  <si>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inf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</si>
</sst>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0" xfId="0" applyFill="1"/>
    <xf numFmtId="2" fontId="0" fillId="0" borderId="0" xfId="0" applyNumberFormat="1"/>
    <xf numFmtId="2" fontId="0" fillId="2" borderId="0" xfId="0" applyNumberFormat="1" applyFill="1"/>
    <xf numFmtId="0" fontId="5" fillId="0" borderId="0" xfId="0" applyFont="1"/>
    <xf numFmtId="0" fontId="5" fillId="2" borderId="0" xfId="0" applyFont="1" applyFill="1"/>
    <xf numFmtId="1" fontId="5" fillId="0" borderId="0" xfId="0" applyNumberFormat="1" applyFont="1"/>
    <xf numFmtId="0" fontId="6" fillId="0" borderId="0" xfId="0" applyFont="1"/>
    <xf numFmtId="0" fontId="5" fillId="0" borderId="0" xfId="0" quotePrefix="1" applyFont="1"/>
    <xf numFmtId="0" fontId="4" fillId="0" borderId="0" xfId="0" applyFont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Viscosity v Shear Rate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'Shear Effects'!$F$5</c:f>
              <c:strCache>
                <c:ptCount val="1"/>
                <c:pt idx="0">
                  <c:v>Viscosity cP</c:v>
                </c:pt>
              </c:strCache>
            </c:strRef>
          </c:tx>
          <c:xVal>
            <c:numRef>
              <c:f>'Shear Effects'!$E$6:$E$16</c:f>
              <c:numCache>
                <c:formatCode>General</c:formatCode>
                <c:ptCount val="11"/>
                <c:pt idx="0">
                  <c:v>1</c:v>
                </c:pt>
                <c:pt idx="1">
                  <c:v>3.5</c:v>
                </c:pt>
                <c:pt idx="2">
                  <c:v>10</c:v>
                </c:pt>
                <c:pt idx="3">
                  <c:v>35</c:v>
                </c:pt>
                <c:pt idx="4">
                  <c:v>100</c:v>
                </c:pt>
                <c:pt idx="5">
                  <c:v>350</c:v>
                </c:pt>
                <c:pt idx="6">
                  <c:v>1000</c:v>
                </c:pt>
                <c:pt idx="7">
                  <c:v>3500</c:v>
                </c:pt>
                <c:pt idx="8">
                  <c:v>10000</c:v>
                </c:pt>
                <c:pt idx="9">
                  <c:v>35000</c:v>
                </c:pt>
                <c:pt idx="10">
                  <c:v>100000</c:v>
                </c:pt>
              </c:numCache>
            </c:numRef>
          </c:xVal>
          <c:yVal>
            <c:numRef>
              <c:f>'Shear Effects'!$F$6:$F$16</c:f>
              <c:numCache>
                <c:formatCode>0</c:formatCode>
                <c:ptCount val="11"/>
                <c:pt idx="0">
                  <c:v>9524.0476190476184</c:v>
                </c:pt>
                <c:pt idx="1">
                  <c:v>8511.3829787234044</c:v>
                </c:pt>
                <c:pt idx="2">
                  <c:v>6668.333333333333</c:v>
                </c:pt>
                <c:pt idx="3">
                  <c:v>3639.5454545454545</c:v>
                </c:pt>
                <c:pt idx="4">
                  <c:v>1670.8333333333333</c:v>
                </c:pt>
                <c:pt idx="5">
                  <c:v>545.27027027027032</c:v>
                </c:pt>
                <c:pt idx="6">
                  <c:v>200.98039215686273</c:v>
                </c:pt>
                <c:pt idx="7">
                  <c:v>61.789772727272727</c:v>
                </c:pt>
                <c:pt idx="8">
                  <c:v>24.950099800399201</c:v>
                </c:pt>
                <c:pt idx="9">
                  <c:v>10.708166761850372</c:v>
                </c:pt>
                <c:pt idx="10">
                  <c:v>6.9986002799440108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875328"/>
        <c:axId val="389874544"/>
      </c:scatterChart>
      <c:valAx>
        <c:axId val="389875328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Shear Rate 1/s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89874544"/>
        <c:crosses val="autoZero"/>
        <c:crossBetween val="midCat"/>
      </c:valAx>
      <c:valAx>
        <c:axId val="389874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Viscosity cP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3898753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Viscosity v Shear Rate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'Shear Effects'!$F$5</c:f>
              <c:strCache>
                <c:ptCount val="1"/>
                <c:pt idx="0">
                  <c:v>Viscosity cP</c:v>
                </c:pt>
              </c:strCache>
            </c:strRef>
          </c:tx>
          <c:xVal>
            <c:numRef>
              <c:f>'Shear Effects'!$E$6:$E$16</c:f>
              <c:numCache>
                <c:formatCode>General</c:formatCode>
                <c:ptCount val="11"/>
                <c:pt idx="0">
                  <c:v>1</c:v>
                </c:pt>
                <c:pt idx="1">
                  <c:v>3.5</c:v>
                </c:pt>
                <c:pt idx="2">
                  <c:v>10</c:v>
                </c:pt>
                <c:pt idx="3">
                  <c:v>35</c:v>
                </c:pt>
                <c:pt idx="4">
                  <c:v>100</c:v>
                </c:pt>
                <c:pt idx="5">
                  <c:v>350</c:v>
                </c:pt>
                <c:pt idx="6">
                  <c:v>1000</c:v>
                </c:pt>
                <c:pt idx="7">
                  <c:v>3500</c:v>
                </c:pt>
                <c:pt idx="8">
                  <c:v>10000</c:v>
                </c:pt>
                <c:pt idx="9">
                  <c:v>35000</c:v>
                </c:pt>
                <c:pt idx="10">
                  <c:v>100000</c:v>
                </c:pt>
              </c:numCache>
            </c:numRef>
          </c:xVal>
          <c:yVal>
            <c:numRef>
              <c:f>'Shear Effects'!$F$6:$F$16</c:f>
              <c:numCache>
                <c:formatCode>0</c:formatCode>
                <c:ptCount val="11"/>
                <c:pt idx="0">
                  <c:v>9524.0476190476184</c:v>
                </c:pt>
                <c:pt idx="1">
                  <c:v>8511.3829787234044</c:v>
                </c:pt>
                <c:pt idx="2">
                  <c:v>6668.333333333333</c:v>
                </c:pt>
                <c:pt idx="3">
                  <c:v>3639.5454545454545</c:v>
                </c:pt>
                <c:pt idx="4">
                  <c:v>1670.8333333333333</c:v>
                </c:pt>
                <c:pt idx="5">
                  <c:v>545.27027027027032</c:v>
                </c:pt>
                <c:pt idx="6">
                  <c:v>200.98039215686273</c:v>
                </c:pt>
                <c:pt idx="7">
                  <c:v>61.789772727272727</c:v>
                </c:pt>
                <c:pt idx="8">
                  <c:v>24.950099800399201</c:v>
                </c:pt>
                <c:pt idx="9">
                  <c:v>10.708166761850372</c:v>
                </c:pt>
                <c:pt idx="10">
                  <c:v>6.9986002799440108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875720"/>
        <c:axId val="389877680"/>
      </c:scatterChart>
      <c:valAx>
        <c:axId val="389875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Shear Rate 1/s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89877680"/>
        <c:crosses val="autoZero"/>
        <c:crossBetween val="midCat"/>
      </c:valAx>
      <c:valAx>
        <c:axId val="389877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Viscosity cP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389875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Shear Stress v Shear Rate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'Shear Effects'!$W$5</c:f>
              <c:strCache>
                <c:ptCount val="1"/>
                <c:pt idx="0">
                  <c:v>Stress N/m2</c:v>
                </c:pt>
              </c:strCache>
            </c:strRef>
          </c:tx>
          <c:xVal>
            <c:numRef>
              <c:f>'Shear Effects'!$E$6:$E$16</c:f>
              <c:numCache>
                <c:formatCode>General</c:formatCode>
                <c:ptCount val="11"/>
                <c:pt idx="0">
                  <c:v>1</c:v>
                </c:pt>
                <c:pt idx="1">
                  <c:v>3.5</c:v>
                </c:pt>
                <c:pt idx="2">
                  <c:v>10</c:v>
                </c:pt>
                <c:pt idx="3">
                  <c:v>35</c:v>
                </c:pt>
                <c:pt idx="4">
                  <c:v>100</c:v>
                </c:pt>
                <c:pt idx="5">
                  <c:v>350</c:v>
                </c:pt>
                <c:pt idx="6">
                  <c:v>1000</c:v>
                </c:pt>
                <c:pt idx="7">
                  <c:v>3500</c:v>
                </c:pt>
                <c:pt idx="8">
                  <c:v>10000</c:v>
                </c:pt>
                <c:pt idx="9">
                  <c:v>35000</c:v>
                </c:pt>
                <c:pt idx="10">
                  <c:v>100000</c:v>
                </c:pt>
              </c:numCache>
            </c:numRef>
          </c:xVal>
          <c:yVal>
            <c:numRef>
              <c:f>'Shear Effects'!$W$6:$W$16</c:f>
              <c:numCache>
                <c:formatCode>General</c:formatCode>
                <c:ptCount val="11"/>
                <c:pt idx="0">
                  <c:v>9.524047619047618</c:v>
                </c:pt>
                <c:pt idx="1">
                  <c:v>29.789840425531914</c:v>
                </c:pt>
                <c:pt idx="2">
                  <c:v>66.683333333333323</c:v>
                </c:pt>
                <c:pt idx="3">
                  <c:v>127.38409090909092</c:v>
                </c:pt>
                <c:pt idx="4">
                  <c:v>167.08333333333331</c:v>
                </c:pt>
                <c:pt idx="5">
                  <c:v>190.84459459459461</c:v>
                </c:pt>
                <c:pt idx="6">
                  <c:v>200.98039215686273</c:v>
                </c:pt>
                <c:pt idx="7">
                  <c:v>216.26420454545453</c:v>
                </c:pt>
                <c:pt idx="8">
                  <c:v>249.50099800399201</c:v>
                </c:pt>
                <c:pt idx="9">
                  <c:v>374.785836664763</c:v>
                </c:pt>
                <c:pt idx="10">
                  <c:v>699.86002799440109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876112"/>
        <c:axId val="389876896"/>
      </c:scatterChart>
      <c:valAx>
        <c:axId val="389876112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Shear Rate 1/s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89876896"/>
        <c:crosses val="autoZero"/>
        <c:crossBetween val="midCat"/>
      </c:valAx>
      <c:valAx>
        <c:axId val="389876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Shear Stress N/m2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898761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Shear Stress v Shear Rate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'Shear Effects'!$W$5</c:f>
              <c:strCache>
                <c:ptCount val="1"/>
                <c:pt idx="0">
                  <c:v>Stress N/m2</c:v>
                </c:pt>
              </c:strCache>
            </c:strRef>
          </c:tx>
          <c:xVal>
            <c:numRef>
              <c:f>'Shear Effects'!$E$6:$E$16</c:f>
              <c:numCache>
                <c:formatCode>General</c:formatCode>
                <c:ptCount val="11"/>
                <c:pt idx="0">
                  <c:v>1</c:v>
                </c:pt>
                <c:pt idx="1">
                  <c:v>3.5</c:v>
                </c:pt>
                <c:pt idx="2">
                  <c:v>10</c:v>
                </c:pt>
                <c:pt idx="3">
                  <c:v>35</c:v>
                </c:pt>
                <c:pt idx="4">
                  <c:v>100</c:v>
                </c:pt>
                <c:pt idx="5">
                  <c:v>350</c:v>
                </c:pt>
                <c:pt idx="6">
                  <c:v>1000</c:v>
                </c:pt>
                <c:pt idx="7">
                  <c:v>3500</c:v>
                </c:pt>
                <c:pt idx="8">
                  <c:v>10000</c:v>
                </c:pt>
                <c:pt idx="9">
                  <c:v>35000</c:v>
                </c:pt>
                <c:pt idx="10">
                  <c:v>100000</c:v>
                </c:pt>
              </c:numCache>
            </c:numRef>
          </c:xVal>
          <c:yVal>
            <c:numRef>
              <c:f>'Shear Effects'!$W$6:$W$16</c:f>
              <c:numCache>
                <c:formatCode>General</c:formatCode>
                <c:ptCount val="11"/>
                <c:pt idx="0">
                  <c:v>9.524047619047618</c:v>
                </c:pt>
                <c:pt idx="1">
                  <c:v>29.789840425531914</c:v>
                </c:pt>
                <c:pt idx="2">
                  <c:v>66.683333333333323</c:v>
                </c:pt>
                <c:pt idx="3">
                  <c:v>127.38409090909092</c:v>
                </c:pt>
                <c:pt idx="4">
                  <c:v>167.08333333333331</c:v>
                </c:pt>
                <c:pt idx="5">
                  <c:v>190.84459459459461</c:v>
                </c:pt>
                <c:pt idx="6">
                  <c:v>200.98039215686273</c:v>
                </c:pt>
                <c:pt idx="7">
                  <c:v>216.26420454545453</c:v>
                </c:pt>
                <c:pt idx="8">
                  <c:v>249.50099800399201</c:v>
                </c:pt>
                <c:pt idx="9">
                  <c:v>374.785836664763</c:v>
                </c:pt>
                <c:pt idx="10">
                  <c:v>699.86002799440109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412816"/>
        <c:axId val="382413992"/>
      </c:scatterChart>
      <c:valAx>
        <c:axId val="38241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Shear Rate 1/s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82413992"/>
        <c:crosses val="autoZero"/>
        <c:crossBetween val="midCat"/>
      </c:valAx>
      <c:valAx>
        <c:axId val="382413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Shear Stress N/m2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82412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Oscillations!$C$5</c:f>
              <c:strCache>
                <c:ptCount val="1"/>
                <c:pt idx="0">
                  <c:v>Stimulus</c:v>
                </c:pt>
              </c:strCache>
            </c:strRef>
          </c:tx>
          <c:marker>
            <c:symbol val="none"/>
          </c:marker>
          <c:xVal>
            <c:numRef>
              <c:f>Oscillations!$D$4:$BA$4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Oscillations!$D$5:$BA$5</c:f>
              <c:numCache>
                <c:formatCode>0.00</c:formatCode>
                <c:ptCount val="50"/>
                <c:pt idx="0">
                  <c:v>0.58778525229247314</c:v>
                </c:pt>
                <c:pt idx="1">
                  <c:v>0.95105651629515353</c:v>
                </c:pt>
                <c:pt idx="2">
                  <c:v>0.95105651629515364</c:v>
                </c:pt>
                <c:pt idx="3">
                  <c:v>0.58778525229247325</c:v>
                </c:pt>
                <c:pt idx="4">
                  <c:v>1.22514845490862E-16</c:v>
                </c:pt>
                <c:pt idx="5">
                  <c:v>-0.58778525229247303</c:v>
                </c:pt>
                <c:pt idx="6">
                  <c:v>-0.95105651629515353</c:v>
                </c:pt>
                <c:pt idx="7">
                  <c:v>-0.95105651629515364</c:v>
                </c:pt>
                <c:pt idx="8">
                  <c:v>-0.58778525229247336</c:v>
                </c:pt>
                <c:pt idx="9">
                  <c:v>-2.45029690981724E-16</c:v>
                </c:pt>
                <c:pt idx="10">
                  <c:v>0.58778525229247214</c:v>
                </c:pt>
                <c:pt idx="11">
                  <c:v>0.95105651629515353</c:v>
                </c:pt>
                <c:pt idx="12">
                  <c:v>0.95105651629515364</c:v>
                </c:pt>
                <c:pt idx="13">
                  <c:v>0.58778525229247336</c:v>
                </c:pt>
                <c:pt idx="14">
                  <c:v>3.67544536472586E-16</c:v>
                </c:pt>
                <c:pt idx="15">
                  <c:v>-0.5877852522924728</c:v>
                </c:pt>
                <c:pt idx="16">
                  <c:v>-0.95105651629515342</c:v>
                </c:pt>
                <c:pt idx="17">
                  <c:v>-0.95105651629515375</c:v>
                </c:pt>
                <c:pt idx="18">
                  <c:v>-0.58778525229247347</c:v>
                </c:pt>
                <c:pt idx="19">
                  <c:v>-4.90059381963448E-16</c:v>
                </c:pt>
                <c:pt idx="20">
                  <c:v>0.58778525229247269</c:v>
                </c:pt>
                <c:pt idx="21">
                  <c:v>0.95105651629515287</c:v>
                </c:pt>
                <c:pt idx="22">
                  <c:v>0.95105651629515375</c:v>
                </c:pt>
                <c:pt idx="23">
                  <c:v>0.58778525229247358</c:v>
                </c:pt>
                <c:pt idx="24">
                  <c:v>6.1257422745431001E-16</c:v>
                </c:pt>
                <c:pt idx="25">
                  <c:v>-0.58778525229247258</c:v>
                </c:pt>
                <c:pt idx="26">
                  <c:v>-0.95105651629515342</c:v>
                </c:pt>
                <c:pt idx="27">
                  <c:v>-0.95105651629515375</c:v>
                </c:pt>
                <c:pt idx="28">
                  <c:v>-0.58778525229247369</c:v>
                </c:pt>
                <c:pt idx="29">
                  <c:v>-7.3508907294517201E-16</c:v>
                </c:pt>
                <c:pt idx="30">
                  <c:v>0.58778525229247247</c:v>
                </c:pt>
                <c:pt idx="31">
                  <c:v>0.95105651629515331</c:v>
                </c:pt>
                <c:pt idx="32">
                  <c:v>0.95105651629515386</c:v>
                </c:pt>
                <c:pt idx="33">
                  <c:v>0.5877852522924738</c:v>
                </c:pt>
                <c:pt idx="34">
                  <c:v>8.5760391843603401E-16</c:v>
                </c:pt>
                <c:pt idx="35">
                  <c:v>-0.58778525229247247</c:v>
                </c:pt>
                <c:pt idx="36">
                  <c:v>-0.95105651629515331</c:v>
                </c:pt>
                <c:pt idx="37">
                  <c:v>-0.95105651629515386</c:v>
                </c:pt>
                <c:pt idx="38">
                  <c:v>-0.58778525229247391</c:v>
                </c:pt>
                <c:pt idx="39">
                  <c:v>-9.8011876392689601E-16</c:v>
                </c:pt>
                <c:pt idx="40">
                  <c:v>0.58778525229246947</c:v>
                </c:pt>
                <c:pt idx="41">
                  <c:v>0.95105651629515331</c:v>
                </c:pt>
                <c:pt idx="42">
                  <c:v>0.95105651629515386</c:v>
                </c:pt>
                <c:pt idx="43">
                  <c:v>0.58778525229247691</c:v>
                </c:pt>
                <c:pt idx="44">
                  <c:v>1.102633609417758E-15</c:v>
                </c:pt>
                <c:pt idx="45">
                  <c:v>-0.58778525229247225</c:v>
                </c:pt>
                <c:pt idx="46">
                  <c:v>-0.95105651629515431</c:v>
                </c:pt>
                <c:pt idx="47">
                  <c:v>-0.95105651629515398</c:v>
                </c:pt>
                <c:pt idx="48">
                  <c:v>-0.58778525229247702</c:v>
                </c:pt>
                <c:pt idx="49">
                  <c:v>-1.22514845490862E-15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171640"/>
        <c:axId val="387176736"/>
      </c:scatterChart>
      <c:valAx>
        <c:axId val="387171640"/>
        <c:scaling>
          <c:orientation val="minMax"/>
          <c:max val="50"/>
        </c:scaling>
        <c:delete val="0"/>
        <c:axPos val="b"/>
        <c:numFmt formatCode="General" sourceLinked="1"/>
        <c:majorTickMark val="out"/>
        <c:minorTickMark val="none"/>
        <c:tickLblPos val="nextTo"/>
        <c:crossAx val="387176736"/>
        <c:crosses val="autoZero"/>
        <c:crossBetween val="midCat"/>
      </c:valAx>
      <c:valAx>
        <c:axId val="3871767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87171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In Phase (</a:t>
            </a:r>
            <a:r>
              <a:rPr lang="en-GB" sz="1800" b="1" i="0" u="none" strike="noStrike" baseline="0">
                <a:effectLst/>
              </a:rPr>
              <a:t>0° </a:t>
            </a:r>
            <a:r>
              <a:rPr lang="en-GB"/>
              <a:t>G''=0)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Oscillations!$C$7</c:f>
              <c:strCache>
                <c:ptCount val="1"/>
                <c:pt idx="0">
                  <c:v>In phase</c:v>
                </c:pt>
              </c:strCache>
            </c:strRef>
          </c:tx>
          <c:marker>
            <c:symbol val="none"/>
          </c:marker>
          <c:xVal>
            <c:numRef>
              <c:f>Oscillations!$D$4:$BA$4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Oscillations!$D$7:$BA$7</c:f>
              <c:numCache>
                <c:formatCode>0.00</c:formatCode>
                <c:ptCount val="50"/>
                <c:pt idx="0">
                  <c:v>0.47022820183397851</c:v>
                </c:pt>
                <c:pt idx="1">
                  <c:v>0.76084521303612285</c:v>
                </c:pt>
                <c:pt idx="2">
                  <c:v>0.76084521303612296</c:v>
                </c:pt>
                <c:pt idx="3">
                  <c:v>0.47022820183397862</c:v>
                </c:pt>
                <c:pt idx="4">
                  <c:v>9.8011876392689601E-17</c:v>
                </c:pt>
                <c:pt idx="5">
                  <c:v>-0.47022820183397845</c:v>
                </c:pt>
                <c:pt idx="6">
                  <c:v>-0.76084521303612285</c:v>
                </c:pt>
                <c:pt idx="7">
                  <c:v>-0.76084521303612296</c:v>
                </c:pt>
                <c:pt idx="8">
                  <c:v>-0.47022820183397873</c:v>
                </c:pt>
                <c:pt idx="9">
                  <c:v>-1.960237527853792E-16</c:v>
                </c:pt>
                <c:pt idx="10">
                  <c:v>0.47022820183397773</c:v>
                </c:pt>
                <c:pt idx="11">
                  <c:v>0.76084521303612285</c:v>
                </c:pt>
                <c:pt idx="12">
                  <c:v>0.76084521303612296</c:v>
                </c:pt>
                <c:pt idx="13">
                  <c:v>0.47022820183397873</c:v>
                </c:pt>
                <c:pt idx="14">
                  <c:v>2.940356291780688E-16</c:v>
                </c:pt>
                <c:pt idx="15">
                  <c:v>-0.47022820183397829</c:v>
                </c:pt>
                <c:pt idx="16">
                  <c:v>-0.76084521303612274</c:v>
                </c:pt>
                <c:pt idx="17">
                  <c:v>-0.76084521303612307</c:v>
                </c:pt>
                <c:pt idx="18">
                  <c:v>-0.47022820183397879</c:v>
                </c:pt>
                <c:pt idx="19">
                  <c:v>-3.920475055707584E-16</c:v>
                </c:pt>
                <c:pt idx="20">
                  <c:v>0.47022820183397818</c:v>
                </c:pt>
                <c:pt idx="21">
                  <c:v>0.76084521303612229</c:v>
                </c:pt>
                <c:pt idx="22">
                  <c:v>0.76084521303612307</c:v>
                </c:pt>
                <c:pt idx="23">
                  <c:v>0.4702282018339789</c:v>
                </c:pt>
                <c:pt idx="24">
                  <c:v>4.90059381963448E-16</c:v>
                </c:pt>
                <c:pt idx="25">
                  <c:v>-0.47022820183397807</c:v>
                </c:pt>
                <c:pt idx="26">
                  <c:v>-0.76084521303612274</c:v>
                </c:pt>
                <c:pt idx="27">
                  <c:v>-0.76084521303612307</c:v>
                </c:pt>
                <c:pt idx="28">
                  <c:v>-0.47022820183397895</c:v>
                </c:pt>
                <c:pt idx="29">
                  <c:v>-5.8807125835613761E-16</c:v>
                </c:pt>
                <c:pt idx="30">
                  <c:v>0.47022820183397801</c:v>
                </c:pt>
                <c:pt idx="31">
                  <c:v>0.76084521303612274</c:v>
                </c:pt>
                <c:pt idx="32">
                  <c:v>0.76084521303612318</c:v>
                </c:pt>
                <c:pt idx="33">
                  <c:v>0.47022820183397906</c:v>
                </c:pt>
                <c:pt idx="34">
                  <c:v>6.8608313474882721E-16</c:v>
                </c:pt>
                <c:pt idx="35">
                  <c:v>-0.47022820183397801</c:v>
                </c:pt>
                <c:pt idx="36">
                  <c:v>-0.76084521303612274</c:v>
                </c:pt>
                <c:pt idx="37">
                  <c:v>-0.76084521303612318</c:v>
                </c:pt>
                <c:pt idx="38">
                  <c:v>-0.47022820183397918</c:v>
                </c:pt>
                <c:pt idx="39">
                  <c:v>-7.8409501114151681E-16</c:v>
                </c:pt>
                <c:pt idx="40">
                  <c:v>0.47022820183397562</c:v>
                </c:pt>
                <c:pt idx="41">
                  <c:v>0.76084521303612274</c:v>
                </c:pt>
                <c:pt idx="42">
                  <c:v>0.76084521303612318</c:v>
                </c:pt>
                <c:pt idx="43">
                  <c:v>0.47022820183398156</c:v>
                </c:pt>
                <c:pt idx="44">
                  <c:v>8.8210688753420641E-16</c:v>
                </c:pt>
                <c:pt idx="45">
                  <c:v>-0.47022820183397784</c:v>
                </c:pt>
                <c:pt idx="46">
                  <c:v>-0.76084521303612351</c:v>
                </c:pt>
                <c:pt idx="47">
                  <c:v>-0.76084521303612318</c:v>
                </c:pt>
                <c:pt idx="48">
                  <c:v>-0.47022820183398162</c:v>
                </c:pt>
                <c:pt idx="49">
                  <c:v>-9.8011876392689601E-16</c:v>
                </c:pt>
              </c:numCache>
            </c:numRef>
          </c:yVal>
          <c:smooth val="1"/>
        </c:ser>
        <c:ser>
          <c:idx val="0"/>
          <c:order val="0"/>
          <c:tx>
            <c:strRef>
              <c:f>Oscillations!$C$5</c:f>
              <c:strCache>
                <c:ptCount val="1"/>
                <c:pt idx="0">
                  <c:v>Stimulus</c:v>
                </c:pt>
              </c:strCache>
            </c:strRef>
          </c:tx>
          <c:marker>
            <c:symbol val="none"/>
          </c:marker>
          <c:xVal>
            <c:numRef>
              <c:f>Oscillations!$D$4:$BA$4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Oscillations!$D$5:$BA$5</c:f>
              <c:numCache>
                <c:formatCode>0.00</c:formatCode>
                <c:ptCount val="50"/>
                <c:pt idx="0">
                  <c:v>0.58778525229247314</c:v>
                </c:pt>
                <c:pt idx="1">
                  <c:v>0.95105651629515353</c:v>
                </c:pt>
                <c:pt idx="2">
                  <c:v>0.95105651629515364</c:v>
                </c:pt>
                <c:pt idx="3">
                  <c:v>0.58778525229247325</c:v>
                </c:pt>
                <c:pt idx="4">
                  <c:v>1.22514845490862E-16</c:v>
                </c:pt>
                <c:pt idx="5">
                  <c:v>-0.58778525229247303</c:v>
                </c:pt>
                <c:pt idx="6">
                  <c:v>-0.95105651629515353</c:v>
                </c:pt>
                <c:pt idx="7">
                  <c:v>-0.95105651629515364</c:v>
                </c:pt>
                <c:pt idx="8">
                  <c:v>-0.58778525229247336</c:v>
                </c:pt>
                <c:pt idx="9">
                  <c:v>-2.45029690981724E-16</c:v>
                </c:pt>
                <c:pt idx="10">
                  <c:v>0.58778525229247214</c:v>
                </c:pt>
                <c:pt idx="11">
                  <c:v>0.95105651629515353</c:v>
                </c:pt>
                <c:pt idx="12">
                  <c:v>0.95105651629515364</c:v>
                </c:pt>
                <c:pt idx="13">
                  <c:v>0.58778525229247336</c:v>
                </c:pt>
                <c:pt idx="14">
                  <c:v>3.67544536472586E-16</c:v>
                </c:pt>
                <c:pt idx="15">
                  <c:v>-0.5877852522924728</c:v>
                </c:pt>
                <c:pt idx="16">
                  <c:v>-0.95105651629515342</c:v>
                </c:pt>
                <c:pt idx="17">
                  <c:v>-0.95105651629515375</c:v>
                </c:pt>
                <c:pt idx="18">
                  <c:v>-0.58778525229247347</c:v>
                </c:pt>
                <c:pt idx="19">
                  <c:v>-4.90059381963448E-16</c:v>
                </c:pt>
                <c:pt idx="20">
                  <c:v>0.58778525229247269</c:v>
                </c:pt>
                <c:pt idx="21">
                  <c:v>0.95105651629515287</c:v>
                </c:pt>
                <c:pt idx="22">
                  <c:v>0.95105651629515375</c:v>
                </c:pt>
                <c:pt idx="23">
                  <c:v>0.58778525229247358</c:v>
                </c:pt>
                <c:pt idx="24">
                  <c:v>6.1257422745431001E-16</c:v>
                </c:pt>
                <c:pt idx="25">
                  <c:v>-0.58778525229247258</c:v>
                </c:pt>
                <c:pt idx="26">
                  <c:v>-0.95105651629515342</c:v>
                </c:pt>
                <c:pt idx="27">
                  <c:v>-0.95105651629515375</c:v>
                </c:pt>
                <c:pt idx="28">
                  <c:v>-0.58778525229247369</c:v>
                </c:pt>
                <c:pt idx="29">
                  <c:v>-7.3508907294517201E-16</c:v>
                </c:pt>
                <c:pt idx="30">
                  <c:v>0.58778525229247247</c:v>
                </c:pt>
                <c:pt idx="31">
                  <c:v>0.95105651629515331</c:v>
                </c:pt>
                <c:pt idx="32">
                  <c:v>0.95105651629515386</c:v>
                </c:pt>
                <c:pt idx="33">
                  <c:v>0.5877852522924738</c:v>
                </c:pt>
                <c:pt idx="34">
                  <c:v>8.5760391843603401E-16</c:v>
                </c:pt>
                <c:pt idx="35">
                  <c:v>-0.58778525229247247</c:v>
                </c:pt>
                <c:pt idx="36">
                  <c:v>-0.95105651629515331</c:v>
                </c:pt>
                <c:pt idx="37">
                  <c:v>-0.95105651629515386</c:v>
                </c:pt>
                <c:pt idx="38">
                  <c:v>-0.58778525229247391</c:v>
                </c:pt>
                <c:pt idx="39">
                  <c:v>-9.8011876392689601E-16</c:v>
                </c:pt>
                <c:pt idx="40">
                  <c:v>0.58778525229246947</c:v>
                </c:pt>
                <c:pt idx="41">
                  <c:v>0.95105651629515331</c:v>
                </c:pt>
                <c:pt idx="42">
                  <c:v>0.95105651629515386</c:v>
                </c:pt>
                <c:pt idx="43">
                  <c:v>0.58778525229247691</c:v>
                </c:pt>
                <c:pt idx="44">
                  <c:v>1.102633609417758E-15</c:v>
                </c:pt>
                <c:pt idx="45">
                  <c:v>-0.58778525229247225</c:v>
                </c:pt>
                <c:pt idx="46">
                  <c:v>-0.95105651629515431</c:v>
                </c:pt>
                <c:pt idx="47">
                  <c:v>-0.95105651629515398</c:v>
                </c:pt>
                <c:pt idx="48">
                  <c:v>-0.58778525229247702</c:v>
                </c:pt>
                <c:pt idx="49">
                  <c:v>-1.22514845490862E-15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181048"/>
        <c:axId val="387180264"/>
      </c:scatterChart>
      <c:valAx>
        <c:axId val="387181048"/>
        <c:scaling>
          <c:orientation val="minMax"/>
          <c:max val="50"/>
        </c:scaling>
        <c:delete val="0"/>
        <c:axPos val="b"/>
        <c:numFmt formatCode="General" sourceLinked="1"/>
        <c:majorTickMark val="out"/>
        <c:minorTickMark val="none"/>
        <c:tickLblPos val="nextTo"/>
        <c:crossAx val="387180264"/>
        <c:crosses val="autoZero"/>
        <c:crossBetween val="midCat"/>
      </c:valAx>
      <c:valAx>
        <c:axId val="3871802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87181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Out of phase (90° G'=0)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Oscillations!$C$10</c:f>
              <c:strCache>
                <c:ptCount val="1"/>
                <c:pt idx="0">
                  <c:v>Out of phase</c:v>
                </c:pt>
              </c:strCache>
            </c:strRef>
          </c:tx>
          <c:marker>
            <c:symbol val="none"/>
          </c:marker>
          <c:xVal>
            <c:numRef>
              <c:f>Oscillations!$D$4:$BA$4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Oscillations!$D$10:$BA$10</c:f>
              <c:numCache>
                <c:formatCode>0.00</c:formatCode>
                <c:ptCount val="50"/>
                <c:pt idx="0">
                  <c:v>0.64721359549995805</c:v>
                </c:pt>
                <c:pt idx="1">
                  <c:v>0.24721359549995803</c:v>
                </c:pt>
                <c:pt idx="2">
                  <c:v>-0.24721359549995783</c:v>
                </c:pt>
                <c:pt idx="3">
                  <c:v>-0.64721359549995794</c:v>
                </c:pt>
                <c:pt idx="4">
                  <c:v>-0.8</c:v>
                </c:pt>
                <c:pt idx="5">
                  <c:v>-0.64721359549995805</c:v>
                </c:pt>
                <c:pt idx="6">
                  <c:v>-0.24721359549995811</c:v>
                </c:pt>
                <c:pt idx="7">
                  <c:v>0.24721359549995775</c:v>
                </c:pt>
                <c:pt idx="8">
                  <c:v>0.64721359549995783</c:v>
                </c:pt>
                <c:pt idx="9">
                  <c:v>0.8</c:v>
                </c:pt>
                <c:pt idx="10">
                  <c:v>0.64721359549995894</c:v>
                </c:pt>
                <c:pt idx="11">
                  <c:v>0.24721359549995825</c:v>
                </c:pt>
                <c:pt idx="12">
                  <c:v>-0.24721359549995767</c:v>
                </c:pt>
                <c:pt idx="13">
                  <c:v>-0.64721359549995783</c:v>
                </c:pt>
                <c:pt idx="14">
                  <c:v>-0.8</c:v>
                </c:pt>
                <c:pt idx="15">
                  <c:v>-0.64721359549995816</c:v>
                </c:pt>
                <c:pt idx="16">
                  <c:v>-0.24721359549995833</c:v>
                </c:pt>
                <c:pt idx="17">
                  <c:v>0.24721359549995758</c:v>
                </c:pt>
                <c:pt idx="18">
                  <c:v>0.64721359549995772</c:v>
                </c:pt>
                <c:pt idx="19">
                  <c:v>0.8</c:v>
                </c:pt>
                <c:pt idx="20">
                  <c:v>0.64721359549995827</c:v>
                </c:pt>
                <c:pt idx="21">
                  <c:v>0.24721359549995975</c:v>
                </c:pt>
                <c:pt idx="22">
                  <c:v>-0.24721359549995611</c:v>
                </c:pt>
                <c:pt idx="23">
                  <c:v>-0.64721359549995849</c:v>
                </c:pt>
                <c:pt idx="24">
                  <c:v>-0.8</c:v>
                </c:pt>
                <c:pt idx="25">
                  <c:v>-0.64721359549995749</c:v>
                </c:pt>
                <c:pt idx="26">
                  <c:v>-0.24721359549995983</c:v>
                </c:pt>
                <c:pt idx="27">
                  <c:v>0.24721359549995872</c:v>
                </c:pt>
                <c:pt idx="28">
                  <c:v>0.64721359549995672</c:v>
                </c:pt>
                <c:pt idx="29">
                  <c:v>0.8</c:v>
                </c:pt>
                <c:pt idx="30">
                  <c:v>0.64721359549995927</c:v>
                </c:pt>
                <c:pt idx="31">
                  <c:v>0.24721359549995725</c:v>
                </c:pt>
                <c:pt idx="32">
                  <c:v>-0.24721359549995592</c:v>
                </c:pt>
                <c:pt idx="33">
                  <c:v>-0.64721359549995838</c:v>
                </c:pt>
                <c:pt idx="34">
                  <c:v>-0.8</c:v>
                </c:pt>
                <c:pt idx="35">
                  <c:v>-0.64721359549995761</c:v>
                </c:pt>
                <c:pt idx="36">
                  <c:v>-0.24721359549996005</c:v>
                </c:pt>
                <c:pt idx="37">
                  <c:v>0.24721359549995855</c:v>
                </c:pt>
                <c:pt idx="38">
                  <c:v>0.64721359549995672</c:v>
                </c:pt>
                <c:pt idx="39">
                  <c:v>0.8</c:v>
                </c:pt>
                <c:pt idx="40">
                  <c:v>0.64721359549995938</c:v>
                </c:pt>
                <c:pt idx="41">
                  <c:v>0.24721359549995744</c:v>
                </c:pt>
                <c:pt idx="42">
                  <c:v>-0.24721359549995575</c:v>
                </c:pt>
                <c:pt idx="43">
                  <c:v>-0.64721359549995494</c:v>
                </c:pt>
                <c:pt idx="44">
                  <c:v>-0.8</c:v>
                </c:pt>
                <c:pt idx="45">
                  <c:v>-0.64721359549995772</c:v>
                </c:pt>
                <c:pt idx="46">
                  <c:v>-0.24721359549995481</c:v>
                </c:pt>
                <c:pt idx="47">
                  <c:v>0.24721359549995836</c:v>
                </c:pt>
                <c:pt idx="48">
                  <c:v>0.64721359549995661</c:v>
                </c:pt>
                <c:pt idx="49">
                  <c:v>0.8</c:v>
                </c:pt>
              </c:numCache>
            </c:numRef>
          </c:yVal>
          <c:smooth val="1"/>
        </c:ser>
        <c:ser>
          <c:idx val="0"/>
          <c:order val="0"/>
          <c:tx>
            <c:strRef>
              <c:f>Oscillations!$C$5</c:f>
              <c:strCache>
                <c:ptCount val="1"/>
                <c:pt idx="0">
                  <c:v>Stimulus</c:v>
                </c:pt>
              </c:strCache>
            </c:strRef>
          </c:tx>
          <c:marker>
            <c:symbol val="none"/>
          </c:marker>
          <c:xVal>
            <c:numRef>
              <c:f>Oscillations!$D$4:$BA$4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Oscillations!$D$5:$BA$5</c:f>
              <c:numCache>
                <c:formatCode>0.00</c:formatCode>
                <c:ptCount val="50"/>
                <c:pt idx="0">
                  <c:v>0.58778525229247314</c:v>
                </c:pt>
                <c:pt idx="1">
                  <c:v>0.95105651629515353</c:v>
                </c:pt>
                <c:pt idx="2">
                  <c:v>0.95105651629515364</c:v>
                </c:pt>
                <c:pt idx="3">
                  <c:v>0.58778525229247325</c:v>
                </c:pt>
                <c:pt idx="4">
                  <c:v>1.22514845490862E-16</c:v>
                </c:pt>
                <c:pt idx="5">
                  <c:v>-0.58778525229247303</c:v>
                </c:pt>
                <c:pt idx="6">
                  <c:v>-0.95105651629515353</c:v>
                </c:pt>
                <c:pt idx="7">
                  <c:v>-0.95105651629515364</c:v>
                </c:pt>
                <c:pt idx="8">
                  <c:v>-0.58778525229247336</c:v>
                </c:pt>
                <c:pt idx="9">
                  <c:v>-2.45029690981724E-16</c:v>
                </c:pt>
                <c:pt idx="10">
                  <c:v>0.58778525229247214</c:v>
                </c:pt>
                <c:pt idx="11">
                  <c:v>0.95105651629515353</c:v>
                </c:pt>
                <c:pt idx="12">
                  <c:v>0.95105651629515364</c:v>
                </c:pt>
                <c:pt idx="13">
                  <c:v>0.58778525229247336</c:v>
                </c:pt>
                <c:pt idx="14">
                  <c:v>3.67544536472586E-16</c:v>
                </c:pt>
                <c:pt idx="15">
                  <c:v>-0.5877852522924728</c:v>
                </c:pt>
                <c:pt idx="16">
                  <c:v>-0.95105651629515342</c:v>
                </c:pt>
                <c:pt idx="17">
                  <c:v>-0.95105651629515375</c:v>
                </c:pt>
                <c:pt idx="18">
                  <c:v>-0.58778525229247347</c:v>
                </c:pt>
                <c:pt idx="19">
                  <c:v>-4.90059381963448E-16</c:v>
                </c:pt>
                <c:pt idx="20">
                  <c:v>0.58778525229247269</c:v>
                </c:pt>
                <c:pt idx="21">
                  <c:v>0.95105651629515287</c:v>
                </c:pt>
                <c:pt idx="22">
                  <c:v>0.95105651629515375</c:v>
                </c:pt>
                <c:pt idx="23">
                  <c:v>0.58778525229247358</c:v>
                </c:pt>
                <c:pt idx="24">
                  <c:v>6.1257422745431001E-16</c:v>
                </c:pt>
                <c:pt idx="25">
                  <c:v>-0.58778525229247258</c:v>
                </c:pt>
                <c:pt idx="26">
                  <c:v>-0.95105651629515342</c:v>
                </c:pt>
                <c:pt idx="27">
                  <c:v>-0.95105651629515375</c:v>
                </c:pt>
                <c:pt idx="28">
                  <c:v>-0.58778525229247369</c:v>
                </c:pt>
                <c:pt idx="29">
                  <c:v>-7.3508907294517201E-16</c:v>
                </c:pt>
                <c:pt idx="30">
                  <c:v>0.58778525229247247</c:v>
                </c:pt>
                <c:pt idx="31">
                  <c:v>0.95105651629515331</c:v>
                </c:pt>
                <c:pt idx="32">
                  <c:v>0.95105651629515386</c:v>
                </c:pt>
                <c:pt idx="33">
                  <c:v>0.5877852522924738</c:v>
                </c:pt>
                <c:pt idx="34">
                  <c:v>8.5760391843603401E-16</c:v>
                </c:pt>
                <c:pt idx="35">
                  <c:v>-0.58778525229247247</c:v>
                </c:pt>
                <c:pt idx="36">
                  <c:v>-0.95105651629515331</c:v>
                </c:pt>
                <c:pt idx="37">
                  <c:v>-0.95105651629515386</c:v>
                </c:pt>
                <c:pt idx="38">
                  <c:v>-0.58778525229247391</c:v>
                </c:pt>
                <c:pt idx="39">
                  <c:v>-9.8011876392689601E-16</c:v>
                </c:pt>
                <c:pt idx="40">
                  <c:v>0.58778525229246947</c:v>
                </c:pt>
                <c:pt idx="41">
                  <c:v>0.95105651629515331</c:v>
                </c:pt>
                <c:pt idx="42">
                  <c:v>0.95105651629515386</c:v>
                </c:pt>
                <c:pt idx="43">
                  <c:v>0.58778525229247691</c:v>
                </c:pt>
                <c:pt idx="44">
                  <c:v>1.102633609417758E-15</c:v>
                </c:pt>
                <c:pt idx="45">
                  <c:v>-0.58778525229247225</c:v>
                </c:pt>
                <c:pt idx="46">
                  <c:v>-0.95105651629515431</c:v>
                </c:pt>
                <c:pt idx="47">
                  <c:v>-0.95105651629515398</c:v>
                </c:pt>
                <c:pt idx="48">
                  <c:v>-0.58778525229247702</c:v>
                </c:pt>
                <c:pt idx="49">
                  <c:v>-1.22514845490862E-15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174776"/>
        <c:axId val="387179872"/>
      </c:scatterChart>
      <c:valAx>
        <c:axId val="387174776"/>
        <c:scaling>
          <c:orientation val="minMax"/>
          <c:max val="50"/>
        </c:scaling>
        <c:delete val="0"/>
        <c:axPos val="b"/>
        <c:numFmt formatCode="General" sourceLinked="1"/>
        <c:majorTickMark val="out"/>
        <c:minorTickMark val="none"/>
        <c:tickLblPos val="nextTo"/>
        <c:crossAx val="387179872"/>
        <c:crosses val="autoZero"/>
        <c:crossBetween val="midCat"/>
      </c:valAx>
      <c:valAx>
        <c:axId val="3871798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87174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Equal G', G'' (45° G'=G'')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Oscillations!$C$13</c:f>
              <c:strCache>
                <c:ptCount val="1"/>
                <c:pt idx="0">
                  <c:v>Equal</c:v>
                </c:pt>
              </c:strCache>
            </c:strRef>
          </c:tx>
          <c:marker>
            <c:symbol val="none"/>
          </c:marker>
          <c:xVal>
            <c:numRef>
              <c:f>Oscillations!$D$4:$BA$4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Oscillations!$D$13:$BA$13</c:f>
              <c:numCache>
                <c:formatCode>0.00</c:formatCode>
                <c:ptCount val="50"/>
                <c:pt idx="0">
                  <c:v>0.79015067247611026</c:v>
                </c:pt>
                <c:pt idx="1">
                  <c:v>0.71280521935069441</c:v>
                </c:pt>
                <c:pt idx="2">
                  <c:v>0.36319239979163753</c:v>
                </c:pt>
                <c:pt idx="3">
                  <c:v>-0.1251475720321846</c:v>
                </c:pt>
                <c:pt idx="4">
                  <c:v>-0.56568542494923801</c:v>
                </c:pt>
                <c:pt idx="5">
                  <c:v>-0.79015067247611015</c:v>
                </c:pt>
                <c:pt idx="6">
                  <c:v>-0.71280521935069441</c:v>
                </c:pt>
                <c:pt idx="7">
                  <c:v>-0.36319239979163759</c:v>
                </c:pt>
                <c:pt idx="8">
                  <c:v>0.12514757203218449</c:v>
                </c:pt>
                <c:pt idx="9">
                  <c:v>0.5656854249492379</c:v>
                </c:pt>
                <c:pt idx="10">
                  <c:v>0.79015067247611004</c:v>
                </c:pt>
                <c:pt idx="11">
                  <c:v>0.71280521935069407</c:v>
                </c:pt>
                <c:pt idx="12">
                  <c:v>0.36319239979163709</c:v>
                </c:pt>
                <c:pt idx="13">
                  <c:v>-0.1251475720321851</c:v>
                </c:pt>
                <c:pt idx="14">
                  <c:v>-0.56568542494923835</c:v>
                </c:pt>
                <c:pt idx="15">
                  <c:v>-0.79015067247611026</c:v>
                </c:pt>
                <c:pt idx="16">
                  <c:v>-0.71280521935069419</c:v>
                </c:pt>
                <c:pt idx="17">
                  <c:v>-0.36319239979163714</c:v>
                </c:pt>
                <c:pt idx="18">
                  <c:v>0.12514757203218502</c:v>
                </c:pt>
                <c:pt idx="19">
                  <c:v>0.56568542494923824</c:v>
                </c:pt>
                <c:pt idx="20">
                  <c:v>0.79015067247611026</c:v>
                </c:pt>
                <c:pt idx="21">
                  <c:v>0.71280521935069552</c:v>
                </c:pt>
                <c:pt idx="22">
                  <c:v>0.36319239979163725</c:v>
                </c:pt>
                <c:pt idx="23">
                  <c:v>-0.12514757203218493</c:v>
                </c:pt>
                <c:pt idx="24">
                  <c:v>-0.56568542494923812</c:v>
                </c:pt>
                <c:pt idx="25">
                  <c:v>-0.79015067247611026</c:v>
                </c:pt>
                <c:pt idx="26">
                  <c:v>-0.7128052193506943</c:v>
                </c:pt>
                <c:pt idx="27">
                  <c:v>-0.36319239979163731</c:v>
                </c:pt>
                <c:pt idx="28">
                  <c:v>0.12514757203218482</c:v>
                </c:pt>
                <c:pt idx="29">
                  <c:v>0.56568542494923812</c:v>
                </c:pt>
                <c:pt idx="30">
                  <c:v>0.79015067247611026</c:v>
                </c:pt>
                <c:pt idx="31">
                  <c:v>0.7128052193506943</c:v>
                </c:pt>
                <c:pt idx="32">
                  <c:v>0.36319239979163742</c:v>
                </c:pt>
                <c:pt idx="33">
                  <c:v>-0.12514757203218471</c:v>
                </c:pt>
                <c:pt idx="34">
                  <c:v>-0.56568542494923812</c:v>
                </c:pt>
                <c:pt idx="35">
                  <c:v>-0.79015067247611026</c:v>
                </c:pt>
                <c:pt idx="36">
                  <c:v>-0.71280521935069441</c:v>
                </c:pt>
                <c:pt idx="37">
                  <c:v>-0.36319239979163753</c:v>
                </c:pt>
                <c:pt idx="38">
                  <c:v>0.12514757203218463</c:v>
                </c:pt>
                <c:pt idx="39">
                  <c:v>0.56568542494923801</c:v>
                </c:pt>
                <c:pt idx="40">
                  <c:v>0.79015067247610971</c:v>
                </c:pt>
                <c:pt idx="41">
                  <c:v>0.71280521935069441</c:v>
                </c:pt>
                <c:pt idx="42">
                  <c:v>0.36319239979163759</c:v>
                </c:pt>
                <c:pt idx="43">
                  <c:v>-0.12514757203218171</c:v>
                </c:pt>
                <c:pt idx="44">
                  <c:v>-0.5656854249492379</c:v>
                </c:pt>
                <c:pt idx="45">
                  <c:v>-0.79015067247611015</c:v>
                </c:pt>
                <c:pt idx="46">
                  <c:v>-0.71280521935069308</c:v>
                </c:pt>
                <c:pt idx="47">
                  <c:v>-0.3631923997916377</c:v>
                </c:pt>
                <c:pt idx="48">
                  <c:v>0.1251475720321816</c:v>
                </c:pt>
                <c:pt idx="49">
                  <c:v>0.5656854249492359</c:v>
                </c:pt>
              </c:numCache>
            </c:numRef>
          </c:yVal>
          <c:smooth val="1"/>
        </c:ser>
        <c:ser>
          <c:idx val="0"/>
          <c:order val="0"/>
          <c:tx>
            <c:strRef>
              <c:f>Oscillations!$C$5</c:f>
              <c:strCache>
                <c:ptCount val="1"/>
                <c:pt idx="0">
                  <c:v>Stimulus</c:v>
                </c:pt>
              </c:strCache>
            </c:strRef>
          </c:tx>
          <c:marker>
            <c:symbol val="none"/>
          </c:marker>
          <c:xVal>
            <c:numRef>
              <c:f>Oscillations!$D$4:$BA$4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Oscillations!$D$5:$BA$5</c:f>
              <c:numCache>
                <c:formatCode>0.00</c:formatCode>
                <c:ptCount val="50"/>
                <c:pt idx="0">
                  <c:v>0.58778525229247314</c:v>
                </c:pt>
                <c:pt idx="1">
                  <c:v>0.95105651629515353</c:v>
                </c:pt>
                <c:pt idx="2">
                  <c:v>0.95105651629515364</c:v>
                </c:pt>
                <c:pt idx="3">
                  <c:v>0.58778525229247325</c:v>
                </c:pt>
                <c:pt idx="4">
                  <c:v>1.22514845490862E-16</c:v>
                </c:pt>
                <c:pt idx="5">
                  <c:v>-0.58778525229247303</c:v>
                </c:pt>
                <c:pt idx="6">
                  <c:v>-0.95105651629515353</c:v>
                </c:pt>
                <c:pt idx="7">
                  <c:v>-0.95105651629515364</c:v>
                </c:pt>
                <c:pt idx="8">
                  <c:v>-0.58778525229247336</c:v>
                </c:pt>
                <c:pt idx="9">
                  <c:v>-2.45029690981724E-16</c:v>
                </c:pt>
                <c:pt idx="10">
                  <c:v>0.58778525229247214</c:v>
                </c:pt>
                <c:pt idx="11">
                  <c:v>0.95105651629515353</c:v>
                </c:pt>
                <c:pt idx="12">
                  <c:v>0.95105651629515364</c:v>
                </c:pt>
                <c:pt idx="13">
                  <c:v>0.58778525229247336</c:v>
                </c:pt>
                <c:pt idx="14">
                  <c:v>3.67544536472586E-16</c:v>
                </c:pt>
                <c:pt idx="15">
                  <c:v>-0.5877852522924728</c:v>
                </c:pt>
                <c:pt idx="16">
                  <c:v>-0.95105651629515342</c:v>
                </c:pt>
                <c:pt idx="17">
                  <c:v>-0.95105651629515375</c:v>
                </c:pt>
                <c:pt idx="18">
                  <c:v>-0.58778525229247347</c:v>
                </c:pt>
                <c:pt idx="19">
                  <c:v>-4.90059381963448E-16</c:v>
                </c:pt>
                <c:pt idx="20">
                  <c:v>0.58778525229247269</c:v>
                </c:pt>
                <c:pt idx="21">
                  <c:v>0.95105651629515287</c:v>
                </c:pt>
                <c:pt idx="22">
                  <c:v>0.95105651629515375</c:v>
                </c:pt>
                <c:pt idx="23">
                  <c:v>0.58778525229247358</c:v>
                </c:pt>
                <c:pt idx="24">
                  <c:v>6.1257422745431001E-16</c:v>
                </c:pt>
                <c:pt idx="25">
                  <c:v>-0.58778525229247258</c:v>
                </c:pt>
                <c:pt idx="26">
                  <c:v>-0.95105651629515342</c:v>
                </c:pt>
                <c:pt idx="27">
                  <c:v>-0.95105651629515375</c:v>
                </c:pt>
                <c:pt idx="28">
                  <c:v>-0.58778525229247369</c:v>
                </c:pt>
                <c:pt idx="29">
                  <c:v>-7.3508907294517201E-16</c:v>
                </c:pt>
                <c:pt idx="30">
                  <c:v>0.58778525229247247</c:v>
                </c:pt>
                <c:pt idx="31">
                  <c:v>0.95105651629515331</c:v>
                </c:pt>
                <c:pt idx="32">
                  <c:v>0.95105651629515386</c:v>
                </c:pt>
                <c:pt idx="33">
                  <c:v>0.5877852522924738</c:v>
                </c:pt>
                <c:pt idx="34">
                  <c:v>8.5760391843603401E-16</c:v>
                </c:pt>
                <c:pt idx="35">
                  <c:v>-0.58778525229247247</c:v>
                </c:pt>
                <c:pt idx="36">
                  <c:v>-0.95105651629515331</c:v>
                </c:pt>
                <c:pt idx="37">
                  <c:v>-0.95105651629515386</c:v>
                </c:pt>
                <c:pt idx="38">
                  <c:v>-0.58778525229247391</c:v>
                </c:pt>
                <c:pt idx="39">
                  <c:v>-9.8011876392689601E-16</c:v>
                </c:pt>
                <c:pt idx="40">
                  <c:v>0.58778525229246947</c:v>
                </c:pt>
                <c:pt idx="41">
                  <c:v>0.95105651629515331</c:v>
                </c:pt>
                <c:pt idx="42">
                  <c:v>0.95105651629515386</c:v>
                </c:pt>
                <c:pt idx="43">
                  <c:v>0.58778525229247691</c:v>
                </c:pt>
                <c:pt idx="44">
                  <c:v>1.102633609417758E-15</c:v>
                </c:pt>
                <c:pt idx="45">
                  <c:v>-0.58778525229247225</c:v>
                </c:pt>
                <c:pt idx="46">
                  <c:v>-0.95105651629515431</c:v>
                </c:pt>
                <c:pt idx="47">
                  <c:v>-0.95105651629515398</c:v>
                </c:pt>
                <c:pt idx="48">
                  <c:v>-0.58778525229247702</c:v>
                </c:pt>
                <c:pt idx="49">
                  <c:v>-1.22514845490862E-15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179088"/>
        <c:axId val="387175560"/>
      </c:scatterChart>
      <c:valAx>
        <c:axId val="387179088"/>
        <c:scaling>
          <c:orientation val="minMax"/>
          <c:max val="50"/>
        </c:scaling>
        <c:delete val="0"/>
        <c:axPos val="b"/>
        <c:numFmt formatCode="General" sourceLinked="1"/>
        <c:majorTickMark val="out"/>
        <c:minorTickMark val="none"/>
        <c:tickLblPos val="nextTo"/>
        <c:crossAx val="387175560"/>
        <c:crosses val="autoZero"/>
        <c:crossBetween val="midCat"/>
      </c:valAx>
      <c:valAx>
        <c:axId val="3871755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871790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30842</xdr:colOff>
      <xdr:row>3</xdr:row>
      <xdr:rowOff>12700</xdr:rowOff>
    </xdr:from>
    <xdr:to>
      <xdr:col>13</xdr:col>
      <xdr:colOff>145142</xdr:colOff>
      <xdr:row>17</xdr:row>
      <xdr:rowOff>107043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164193</xdr:colOff>
      <xdr:row>3</xdr:row>
      <xdr:rowOff>3628</xdr:rowOff>
    </xdr:from>
    <xdr:to>
      <xdr:col>20</xdr:col>
      <xdr:colOff>299357</xdr:colOff>
      <xdr:row>17</xdr:row>
      <xdr:rowOff>117928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32658</xdr:colOff>
      <xdr:row>19</xdr:row>
      <xdr:rowOff>15421</xdr:rowOff>
    </xdr:from>
    <xdr:to>
      <xdr:col>13</xdr:col>
      <xdr:colOff>108858</xdr:colOff>
      <xdr:row>33</xdr:row>
      <xdr:rowOff>140607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119743</xdr:colOff>
      <xdr:row>19</xdr:row>
      <xdr:rowOff>15420</xdr:rowOff>
    </xdr:from>
    <xdr:to>
      <xdr:col>20</xdr:col>
      <xdr:colOff>326571</xdr:colOff>
      <xdr:row>33</xdr:row>
      <xdr:rowOff>150131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33337</xdr:rowOff>
    </xdr:from>
    <xdr:to>
      <xdr:col>8</xdr:col>
      <xdr:colOff>533400</xdr:colOff>
      <xdr:row>25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26</xdr:row>
      <xdr:rowOff>38100</xdr:rowOff>
    </xdr:from>
    <xdr:to>
      <xdr:col>8</xdr:col>
      <xdr:colOff>542925</xdr:colOff>
      <xdr:row>36</xdr:row>
      <xdr:rowOff>157163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600075</xdr:colOff>
      <xdr:row>15</xdr:row>
      <xdr:rowOff>28575</xdr:rowOff>
    </xdr:from>
    <xdr:to>
      <xdr:col>18</xdr:col>
      <xdr:colOff>438150</xdr:colOff>
      <xdr:row>25</xdr:row>
      <xdr:rowOff>147638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600075</xdr:colOff>
      <xdr:row>26</xdr:row>
      <xdr:rowOff>47625</xdr:rowOff>
    </xdr:from>
    <xdr:to>
      <xdr:col>18</xdr:col>
      <xdr:colOff>457200</xdr:colOff>
      <xdr:row>36</xdr:row>
      <xdr:rowOff>166688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workbookViewId="0">
      <selection activeCell="B5" sqref="B5:B14"/>
    </sheetView>
  </sheetViews>
  <sheetFormatPr defaultRowHeight="14.4" x14ac:dyDescent="0.3"/>
  <cols>
    <col min="2" max="2" width="10.44140625" bestFit="1" customWidth="1"/>
  </cols>
  <sheetData>
    <row r="3" spans="2:11" ht="15.6" x14ac:dyDescent="0.3">
      <c r="B3" s="6" t="s">
        <v>20</v>
      </c>
      <c r="C3" s="6"/>
      <c r="D3" s="6"/>
      <c r="E3" s="5"/>
      <c r="F3" s="5"/>
      <c r="G3" s="5"/>
      <c r="H3" s="5"/>
      <c r="I3" s="5"/>
      <c r="J3" s="5"/>
      <c r="K3" s="5"/>
    </row>
    <row r="4" spans="2:11" ht="15.6" x14ac:dyDescent="0.3">
      <c r="B4" s="5"/>
      <c r="C4" s="5"/>
      <c r="D4" s="5"/>
      <c r="E4" s="5"/>
      <c r="F4" s="5"/>
      <c r="G4" s="5"/>
      <c r="H4" s="5"/>
      <c r="I4" s="5"/>
      <c r="J4" s="5"/>
      <c r="K4" s="5"/>
    </row>
    <row r="5" spans="2:11" ht="15.6" x14ac:dyDescent="0.3">
      <c r="B5" s="8" t="s">
        <v>6</v>
      </c>
      <c r="C5" s="6">
        <v>1</v>
      </c>
      <c r="D5" s="5" t="s">
        <v>7</v>
      </c>
      <c r="E5" s="5">
        <f>C5/1000</f>
        <v>1E-3</v>
      </c>
      <c r="F5" s="5" t="s">
        <v>12</v>
      </c>
      <c r="G5" s="5"/>
      <c r="H5" s="5"/>
      <c r="I5" s="5"/>
      <c r="J5" s="5"/>
      <c r="K5" s="5"/>
    </row>
    <row r="6" spans="2:11" ht="15.6" x14ac:dyDescent="0.3">
      <c r="B6" s="8" t="s">
        <v>19</v>
      </c>
      <c r="C6" s="6">
        <v>1</v>
      </c>
      <c r="D6" s="5" t="s">
        <v>7</v>
      </c>
      <c r="E6" s="5">
        <f>C6/1000</f>
        <v>1E-3</v>
      </c>
      <c r="F6" s="5" t="s">
        <v>12</v>
      </c>
      <c r="G6" s="5"/>
      <c r="H6" s="5"/>
      <c r="I6" s="5"/>
      <c r="J6" s="5"/>
      <c r="K6" s="5"/>
    </row>
    <row r="7" spans="2:11" ht="15.6" x14ac:dyDescent="0.3">
      <c r="B7" s="8" t="s">
        <v>8</v>
      </c>
      <c r="C7" s="6">
        <v>1</v>
      </c>
      <c r="D7" s="5" t="s">
        <v>9</v>
      </c>
      <c r="E7" s="5">
        <f>C7</f>
        <v>1</v>
      </c>
      <c r="F7" s="5" t="s">
        <v>9</v>
      </c>
      <c r="G7" s="5"/>
      <c r="H7" s="5"/>
      <c r="I7" s="5"/>
      <c r="J7" s="5"/>
      <c r="K7" s="5"/>
    </row>
    <row r="8" spans="2:11" ht="15.6" x14ac:dyDescent="0.3">
      <c r="B8" s="8" t="s">
        <v>10</v>
      </c>
      <c r="C8" s="6">
        <v>1</v>
      </c>
      <c r="D8" s="5" t="s">
        <v>11</v>
      </c>
      <c r="E8" s="5">
        <f>C8</f>
        <v>1</v>
      </c>
      <c r="F8" s="5" t="s">
        <v>11</v>
      </c>
      <c r="G8" s="5"/>
      <c r="H8" s="5"/>
      <c r="I8" s="5"/>
      <c r="J8" s="5"/>
      <c r="K8" s="5"/>
    </row>
    <row r="9" spans="2:11" ht="15.6" x14ac:dyDescent="0.3">
      <c r="B9" s="8"/>
      <c r="C9" s="5"/>
      <c r="D9" s="5"/>
      <c r="E9" s="5"/>
      <c r="F9" s="5"/>
      <c r="G9" s="5"/>
      <c r="H9" s="5"/>
      <c r="I9" s="5"/>
      <c r="J9" s="5"/>
      <c r="K9" s="5"/>
    </row>
    <row r="10" spans="2:11" ht="15.6" x14ac:dyDescent="0.3">
      <c r="B10" s="8" t="s">
        <v>13</v>
      </c>
      <c r="C10" s="5"/>
      <c r="D10" s="5"/>
      <c r="E10" s="5">
        <f>E6/E7</f>
        <v>1E-3</v>
      </c>
      <c r="F10" s="5" t="s">
        <v>14</v>
      </c>
      <c r="G10" s="5"/>
      <c r="H10" s="5"/>
      <c r="I10" s="5" t="s">
        <v>21</v>
      </c>
      <c r="J10" s="5"/>
      <c r="K10" s="5"/>
    </row>
    <row r="11" spans="2:11" ht="15.6" x14ac:dyDescent="0.3">
      <c r="B11" s="8" t="s">
        <v>25</v>
      </c>
      <c r="C11" s="5"/>
      <c r="D11" s="5"/>
      <c r="E11" s="5">
        <f>E6/E5</f>
        <v>1</v>
      </c>
      <c r="F11" s="5"/>
      <c r="G11" s="5"/>
      <c r="H11" s="5"/>
      <c r="I11" s="5" t="s">
        <v>26</v>
      </c>
      <c r="J11" s="5"/>
      <c r="K11" s="5"/>
    </row>
    <row r="12" spans="2:11" ht="15.6" x14ac:dyDescent="0.3">
      <c r="B12" s="8" t="s">
        <v>24</v>
      </c>
      <c r="C12" s="5"/>
      <c r="D12" s="5"/>
      <c r="E12" s="5">
        <f>E11/E7</f>
        <v>1</v>
      </c>
      <c r="F12" s="9" t="s">
        <v>15</v>
      </c>
      <c r="G12" s="5"/>
      <c r="H12" s="5"/>
      <c r="I12" s="5" t="s">
        <v>23</v>
      </c>
      <c r="J12" s="5"/>
      <c r="K12" s="5"/>
    </row>
    <row r="13" spans="2:11" ht="15.6" x14ac:dyDescent="0.3">
      <c r="B13" s="8"/>
      <c r="C13" s="5"/>
      <c r="D13" s="5"/>
      <c r="E13" s="5"/>
      <c r="F13" s="5"/>
      <c r="G13" s="5"/>
      <c r="H13" s="5"/>
      <c r="I13" s="5"/>
      <c r="J13" s="5"/>
      <c r="K13" s="5"/>
    </row>
    <row r="14" spans="2:11" ht="15.6" x14ac:dyDescent="0.3">
      <c r="B14" s="8" t="s">
        <v>16</v>
      </c>
      <c r="C14" s="5">
        <f>1000*E14</f>
        <v>1000</v>
      </c>
      <c r="D14" s="5" t="s">
        <v>2</v>
      </c>
      <c r="E14" s="5">
        <f>E8/E12</f>
        <v>1</v>
      </c>
      <c r="F14" s="5" t="s">
        <v>17</v>
      </c>
      <c r="G14" s="5">
        <f>E14*10</f>
        <v>10</v>
      </c>
      <c r="H14" s="5" t="s">
        <v>18</v>
      </c>
      <c r="I14" s="5" t="s">
        <v>22</v>
      </c>
      <c r="J14" s="5"/>
      <c r="K14" s="5"/>
    </row>
    <row r="15" spans="2:11" ht="15.6" x14ac:dyDescent="0.3"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2:11" ht="15.6" x14ac:dyDescent="0.3">
      <c r="B16" s="5" t="s">
        <v>27</v>
      </c>
      <c r="C16" s="5"/>
      <c r="D16" s="5"/>
      <c r="E16" s="5"/>
      <c r="F16" s="5"/>
      <c r="G16" s="5"/>
      <c r="H16" s="5"/>
      <c r="I16" s="5"/>
      <c r="J16" s="5"/>
      <c r="K16" s="5"/>
    </row>
    <row r="17" spans="2:11" ht="15.6" x14ac:dyDescent="0.3">
      <c r="B17" s="5" t="s">
        <v>28</v>
      </c>
      <c r="C17" s="5"/>
      <c r="D17" s="5"/>
      <c r="E17" s="5"/>
      <c r="F17" s="5"/>
      <c r="G17" s="5"/>
      <c r="H17" s="5"/>
      <c r="I17" s="5"/>
      <c r="J17" s="5"/>
      <c r="K17" s="5"/>
    </row>
    <row r="18" spans="2:11" ht="15.6" x14ac:dyDescent="0.3">
      <c r="B18" s="5" t="s">
        <v>29</v>
      </c>
      <c r="C18" s="5"/>
      <c r="D18" s="5"/>
      <c r="E18" s="5"/>
      <c r="F18" s="5"/>
      <c r="G18" s="5"/>
      <c r="H18" s="5"/>
      <c r="I18" s="5"/>
      <c r="J18" s="5"/>
      <c r="K1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24"/>
  <sheetViews>
    <sheetView tabSelected="1" zoomScale="84" zoomScaleNormal="84" workbookViewId="0">
      <selection activeCell="E32" sqref="E32"/>
    </sheetView>
  </sheetViews>
  <sheetFormatPr defaultRowHeight="14.4" x14ac:dyDescent="0.3"/>
  <cols>
    <col min="2" max="2" width="7.33203125" customWidth="1"/>
    <col min="3" max="3" width="7.109375" customWidth="1"/>
    <col min="4" max="4" width="4.33203125" customWidth="1"/>
  </cols>
  <sheetData>
    <row r="3" spans="2:23" ht="25.2" x14ac:dyDescent="0.55000000000000004">
      <c r="H3" s="1" t="s">
        <v>5</v>
      </c>
    </row>
    <row r="5" spans="2:23" ht="18" x14ac:dyDescent="0.4">
      <c r="B5" s="8" t="s">
        <v>53</v>
      </c>
      <c r="C5" s="6">
        <v>10000</v>
      </c>
      <c r="D5" s="5" t="s">
        <v>2</v>
      </c>
      <c r="E5" s="5" t="s">
        <v>3</v>
      </c>
      <c r="F5" s="5" t="s">
        <v>4</v>
      </c>
      <c r="W5" t="s">
        <v>39</v>
      </c>
    </row>
    <row r="6" spans="2:23" ht="18" x14ac:dyDescent="0.4">
      <c r="B6" s="8" t="s">
        <v>54</v>
      </c>
      <c r="C6" s="6">
        <v>5</v>
      </c>
      <c r="D6" s="5" t="s">
        <v>2</v>
      </c>
      <c r="E6" s="5">
        <v>1</v>
      </c>
      <c r="F6" s="7">
        <f t="shared" ref="F6:F16" si="0">Vinf+(V0-Vinf)/(1+(Alpha*E6)^n)</f>
        <v>9524.0476190476184</v>
      </c>
      <c r="W6">
        <f>E6*F6/1000</f>
        <v>9.524047619047618</v>
      </c>
    </row>
    <row r="7" spans="2:23" ht="15.6" x14ac:dyDescent="0.3">
      <c r="B7" s="8" t="s">
        <v>0</v>
      </c>
      <c r="C7" s="6">
        <v>0.05</v>
      </c>
      <c r="D7" s="5"/>
      <c r="E7" s="5">
        <v>3.5</v>
      </c>
      <c r="F7" s="7">
        <f t="shared" si="0"/>
        <v>8511.3829787234044</v>
      </c>
      <c r="W7">
        <f t="shared" ref="W7:W16" si="1">E7*F7/1000</f>
        <v>29.789840425531914</v>
      </c>
    </row>
    <row r="8" spans="2:23" ht="15.6" x14ac:dyDescent="0.3">
      <c r="B8" s="8" t="s">
        <v>1</v>
      </c>
      <c r="C8" s="6">
        <v>1</v>
      </c>
      <c r="D8" s="5"/>
      <c r="E8" s="5">
        <v>10</v>
      </c>
      <c r="F8" s="7">
        <f t="shared" si="0"/>
        <v>6668.333333333333</v>
      </c>
      <c r="W8">
        <f t="shared" si="1"/>
        <v>66.683333333333323</v>
      </c>
    </row>
    <row r="9" spans="2:23" ht="15.6" x14ac:dyDescent="0.3">
      <c r="B9" s="5"/>
      <c r="C9" s="5"/>
      <c r="D9" s="5"/>
      <c r="E9" s="5">
        <v>35</v>
      </c>
      <c r="F9" s="7">
        <f t="shared" si="0"/>
        <v>3639.5454545454545</v>
      </c>
      <c r="W9">
        <f t="shared" si="1"/>
        <v>127.38409090909092</v>
      </c>
    </row>
    <row r="10" spans="2:23" ht="15.6" x14ac:dyDescent="0.3">
      <c r="B10" s="5"/>
      <c r="C10" s="5"/>
      <c r="D10" s="5"/>
      <c r="E10" s="5">
        <v>100</v>
      </c>
      <c r="F10" s="7">
        <f t="shared" si="0"/>
        <v>1670.8333333333333</v>
      </c>
      <c r="W10">
        <f t="shared" si="1"/>
        <v>167.08333333333331</v>
      </c>
    </row>
    <row r="11" spans="2:23" ht="15.6" x14ac:dyDescent="0.3">
      <c r="B11" s="5"/>
      <c r="C11" s="5"/>
      <c r="D11" s="5"/>
      <c r="E11" s="5">
        <v>350</v>
      </c>
      <c r="F11" s="7">
        <f t="shared" si="0"/>
        <v>545.27027027027032</v>
      </c>
      <c r="W11">
        <f t="shared" si="1"/>
        <v>190.84459459459461</v>
      </c>
    </row>
    <row r="12" spans="2:23" ht="15.6" x14ac:dyDescent="0.3">
      <c r="B12" s="5"/>
      <c r="C12" s="5"/>
      <c r="D12" s="5"/>
      <c r="E12" s="5">
        <v>1000</v>
      </c>
      <c r="F12" s="7">
        <f t="shared" si="0"/>
        <v>200.98039215686273</v>
      </c>
      <c r="W12">
        <f t="shared" si="1"/>
        <v>200.98039215686273</v>
      </c>
    </row>
    <row r="13" spans="2:23" ht="15.6" x14ac:dyDescent="0.3">
      <c r="B13" s="5"/>
      <c r="C13" s="5"/>
      <c r="D13" s="5"/>
      <c r="E13" s="5">
        <v>3500</v>
      </c>
      <c r="F13" s="7">
        <f t="shared" si="0"/>
        <v>61.789772727272727</v>
      </c>
      <c r="W13">
        <f t="shared" si="1"/>
        <v>216.26420454545453</v>
      </c>
    </row>
    <row r="14" spans="2:23" ht="15.6" x14ac:dyDescent="0.3">
      <c r="B14" s="5"/>
      <c r="C14" s="5"/>
      <c r="D14" s="5"/>
      <c r="E14" s="5">
        <v>10000</v>
      </c>
      <c r="F14" s="7">
        <f t="shared" si="0"/>
        <v>24.950099800399201</v>
      </c>
      <c r="W14">
        <f t="shared" si="1"/>
        <v>249.50099800399201</v>
      </c>
    </row>
    <row r="15" spans="2:23" ht="15.6" x14ac:dyDescent="0.3">
      <c r="B15" s="5"/>
      <c r="C15" s="5"/>
      <c r="D15" s="5"/>
      <c r="E15" s="5">
        <v>35000</v>
      </c>
      <c r="F15" s="7">
        <f t="shared" si="0"/>
        <v>10.708166761850372</v>
      </c>
      <c r="W15">
        <f t="shared" si="1"/>
        <v>374.785836664763</v>
      </c>
    </row>
    <row r="16" spans="2:23" ht="15.6" x14ac:dyDescent="0.3">
      <c r="B16" s="5"/>
      <c r="C16" s="5"/>
      <c r="D16" s="5"/>
      <c r="E16" s="5">
        <v>100000</v>
      </c>
      <c r="F16" s="7">
        <f t="shared" si="0"/>
        <v>6.9986002799440108</v>
      </c>
      <c r="W16">
        <f t="shared" si="1"/>
        <v>699.86002799440109</v>
      </c>
    </row>
    <row r="17" spans="2:18" ht="15.6" x14ac:dyDescent="0.3">
      <c r="B17" s="5"/>
      <c r="C17" s="5"/>
      <c r="D17" s="5"/>
      <c r="E17" s="5"/>
      <c r="F17" s="5"/>
    </row>
    <row r="18" spans="2:18" ht="15.6" x14ac:dyDescent="0.3">
      <c r="B18" s="8" t="s">
        <v>32</v>
      </c>
      <c r="C18" s="5"/>
      <c r="D18" s="5"/>
      <c r="E18" s="5"/>
      <c r="F18" s="5"/>
    </row>
    <row r="19" spans="2:18" ht="15.6" x14ac:dyDescent="0.3">
      <c r="B19" s="8" t="s">
        <v>33</v>
      </c>
      <c r="C19" s="5"/>
      <c r="D19" s="5"/>
      <c r="E19" s="6">
        <v>1</v>
      </c>
      <c r="F19" s="7">
        <f t="shared" ref="F19:F24" si="2">Vinf+(V0-Vinf)/(1+(Alpha*E19)^n)</f>
        <v>9524.0476190476184</v>
      </c>
      <c r="J19" t="s">
        <v>31</v>
      </c>
      <c r="R19" t="s">
        <v>30</v>
      </c>
    </row>
    <row r="20" spans="2:18" ht="15.6" x14ac:dyDescent="0.3">
      <c r="B20" s="8" t="s">
        <v>34</v>
      </c>
      <c r="C20" s="5"/>
      <c r="D20" s="5"/>
      <c r="E20" s="6">
        <v>10</v>
      </c>
      <c r="F20" s="7">
        <f t="shared" si="2"/>
        <v>6668.333333333333</v>
      </c>
    </row>
    <row r="21" spans="2:18" ht="15.6" x14ac:dyDescent="0.3">
      <c r="B21" s="8" t="s">
        <v>38</v>
      </c>
      <c r="C21" s="5"/>
      <c r="D21" s="5"/>
      <c r="E21" s="6">
        <v>10</v>
      </c>
      <c r="F21" s="7">
        <f t="shared" si="2"/>
        <v>6668.333333333333</v>
      </c>
    </row>
    <row r="22" spans="2:18" ht="15.6" x14ac:dyDescent="0.3">
      <c r="B22" s="8" t="s">
        <v>35</v>
      </c>
      <c r="C22" s="5"/>
      <c r="D22" s="5"/>
      <c r="E22" s="6">
        <v>100</v>
      </c>
      <c r="F22" s="7">
        <f t="shared" si="2"/>
        <v>1670.8333333333333</v>
      </c>
    </row>
    <row r="23" spans="2:18" ht="15.6" x14ac:dyDescent="0.3">
      <c r="B23" s="8" t="s">
        <v>36</v>
      </c>
      <c r="C23" s="5"/>
      <c r="D23" s="5"/>
      <c r="E23" s="6">
        <v>1000</v>
      </c>
      <c r="F23" s="7">
        <f t="shared" si="2"/>
        <v>200.98039215686273</v>
      </c>
    </row>
    <row r="24" spans="2:18" ht="15.6" x14ac:dyDescent="0.3">
      <c r="B24" s="8" t="s">
        <v>37</v>
      </c>
      <c r="C24" s="5"/>
      <c r="D24" s="5"/>
      <c r="E24" s="6">
        <v>10000</v>
      </c>
      <c r="F24" s="7">
        <f t="shared" si="2"/>
        <v>24.950099800399201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A16"/>
  <sheetViews>
    <sheetView zoomScale="80" zoomScaleNormal="80" workbookViewId="0">
      <selection activeCell="D6" sqref="D6"/>
    </sheetView>
  </sheetViews>
  <sheetFormatPr defaultRowHeight="14.4" x14ac:dyDescent="0.3"/>
  <cols>
    <col min="2" max="2" width="11.44140625" customWidth="1"/>
    <col min="3" max="3" width="19.6640625" bestFit="1" customWidth="1"/>
    <col min="4" max="4" width="12" bestFit="1" customWidth="1"/>
  </cols>
  <sheetData>
    <row r="2" spans="2:53" x14ac:dyDescent="0.3">
      <c r="C2" s="10" t="s">
        <v>44</v>
      </c>
      <c r="D2" s="2">
        <v>1</v>
      </c>
    </row>
    <row r="3" spans="2:53" x14ac:dyDescent="0.3">
      <c r="C3" s="10" t="s">
        <v>41</v>
      </c>
      <c r="D3" s="2">
        <v>5</v>
      </c>
    </row>
    <row r="4" spans="2:53" x14ac:dyDescent="0.3">
      <c r="C4" s="10" t="s">
        <v>8</v>
      </c>
      <c r="D4" s="2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  <c r="N4">
        <v>11</v>
      </c>
      <c r="O4">
        <v>12</v>
      </c>
      <c r="P4">
        <v>13</v>
      </c>
      <c r="Q4">
        <v>14</v>
      </c>
      <c r="R4">
        <v>15</v>
      </c>
      <c r="S4">
        <v>16</v>
      </c>
      <c r="T4">
        <v>17</v>
      </c>
      <c r="U4">
        <v>18</v>
      </c>
      <c r="V4">
        <v>19</v>
      </c>
      <c r="W4">
        <v>20</v>
      </c>
      <c r="X4">
        <v>21</v>
      </c>
      <c r="Y4">
        <v>22</v>
      </c>
      <c r="Z4">
        <v>23</v>
      </c>
      <c r="AA4">
        <v>24</v>
      </c>
      <c r="AB4">
        <v>25</v>
      </c>
      <c r="AC4">
        <v>26</v>
      </c>
      <c r="AD4">
        <v>27</v>
      </c>
      <c r="AE4">
        <v>28</v>
      </c>
      <c r="AF4">
        <v>29</v>
      </c>
      <c r="AG4">
        <v>30</v>
      </c>
      <c r="AH4">
        <v>31</v>
      </c>
      <c r="AI4">
        <v>32</v>
      </c>
      <c r="AJ4">
        <v>33</v>
      </c>
      <c r="AK4">
        <v>34</v>
      </c>
      <c r="AL4">
        <v>35</v>
      </c>
      <c r="AM4">
        <v>36</v>
      </c>
      <c r="AN4">
        <v>37</v>
      </c>
      <c r="AO4">
        <v>38</v>
      </c>
      <c r="AP4">
        <v>39</v>
      </c>
      <c r="AQ4">
        <v>40</v>
      </c>
      <c r="AR4">
        <v>41</v>
      </c>
      <c r="AS4">
        <v>42</v>
      </c>
      <c r="AT4">
        <v>43</v>
      </c>
      <c r="AU4">
        <v>44</v>
      </c>
      <c r="AV4">
        <v>45</v>
      </c>
      <c r="AW4">
        <v>46</v>
      </c>
      <c r="AX4">
        <v>47</v>
      </c>
      <c r="AY4">
        <v>48</v>
      </c>
      <c r="AZ4">
        <v>49</v>
      </c>
      <c r="BA4">
        <v>50</v>
      </c>
    </row>
    <row r="5" spans="2:53" x14ac:dyDescent="0.3">
      <c r="B5" s="10" t="s">
        <v>52</v>
      </c>
      <c r="C5" s="10" t="s">
        <v>40</v>
      </c>
      <c r="D5" s="3">
        <f>$D$2*SIN(D4*PI()/$D$3)</f>
        <v>0.58778525229247314</v>
      </c>
      <c r="E5" s="3">
        <f t="shared" ref="E5:AA5" si="0">$D$2*SIN(E4*PI()/$D$3)</f>
        <v>0.95105651629515353</v>
      </c>
      <c r="F5" s="3">
        <f t="shared" si="0"/>
        <v>0.95105651629515364</v>
      </c>
      <c r="G5" s="3">
        <f t="shared" si="0"/>
        <v>0.58778525229247325</v>
      </c>
      <c r="H5" s="3">
        <f t="shared" si="0"/>
        <v>1.22514845490862E-16</v>
      </c>
      <c r="I5" s="3">
        <f t="shared" si="0"/>
        <v>-0.58778525229247303</v>
      </c>
      <c r="J5" s="3">
        <f t="shared" si="0"/>
        <v>-0.95105651629515353</v>
      </c>
      <c r="K5" s="3">
        <f t="shared" si="0"/>
        <v>-0.95105651629515364</v>
      </c>
      <c r="L5" s="3">
        <f t="shared" si="0"/>
        <v>-0.58778525229247336</v>
      </c>
      <c r="M5" s="3">
        <f t="shared" si="0"/>
        <v>-2.45029690981724E-16</v>
      </c>
      <c r="N5" s="3">
        <f t="shared" si="0"/>
        <v>0.58778525229247214</v>
      </c>
      <c r="O5" s="3">
        <f t="shared" si="0"/>
        <v>0.95105651629515353</v>
      </c>
      <c r="P5" s="3">
        <f t="shared" si="0"/>
        <v>0.95105651629515364</v>
      </c>
      <c r="Q5" s="3">
        <f t="shared" si="0"/>
        <v>0.58778525229247336</v>
      </c>
      <c r="R5" s="3">
        <f t="shared" si="0"/>
        <v>3.67544536472586E-16</v>
      </c>
      <c r="S5" s="3">
        <f t="shared" si="0"/>
        <v>-0.5877852522924728</v>
      </c>
      <c r="T5" s="3">
        <f t="shared" si="0"/>
        <v>-0.95105651629515342</v>
      </c>
      <c r="U5" s="3">
        <f t="shared" si="0"/>
        <v>-0.95105651629515375</v>
      </c>
      <c r="V5" s="3">
        <f t="shared" si="0"/>
        <v>-0.58778525229247347</v>
      </c>
      <c r="W5" s="3">
        <f t="shared" si="0"/>
        <v>-4.90059381963448E-16</v>
      </c>
      <c r="X5" s="3">
        <f t="shared" si="0"/>
        <v>0.58778525229247269</v>
      </c>
      <c r="Y5" s="3">
        <f t="shared" si="0"/>
        <v>0.95105651629515287</v>
      </c>
      <c r="Z5" s="3">
        <f t="shared" si="0"/>
        <v>0.95105651629515375</v>
      </c>
      <c r="AA5" s="3">
        <f t="shared" si="0"/>
        <v>0.58778525229247358</v>
      </c>
      <c r="AB5" s="3">
        <f t="shared" ref="AB5" si="1">$D$2*SIN(AB4*PI()/$D$3)</f>
        <v>6.1257422745431001E-16</v>
      </c>
      <c r="AC5" s="3">
        <f t="shared" ref="AC5" si="2">$D$2*SIN(AC4*PI()/$D$3)</f>
        <v>-0.58778525229247258</v>
      </c>
      <c r="AD5" s="3">
        <f t="shared" ref="AD5" si="3">$D$2*SIN(AD4*PI()/$D$3)</f>
        <v>-0.95105651629515342</v>
      </c>
      <c r="AE5" s="3">
        <f t="shared" ref="AE5" si="4">$D$2*SIN(AE4*PI()/$D$3)</f>
        <v>-0.95105651629515375</v>
      </c>
      <c r="AF5" s="3">
        <f t="shared" ref="AF5" si="5">$D$2*SIN(AF4*PI()/$D$3)</f>
        <v>-0.58778525229247369</v>
      </c>
      <c r="AG5" s="3">
        <f t="shared" ref="AG5" si="6">$D$2*SIN(AG4*PI()/$D$3)</f>
        <v>-7.3508907294517201E-16</v>
      </c>
      <c r="AH5" s="3">
        <f t="shared" ref="AH5" si="7">$D$2*SIN(AH4*PI()/$D$3)</f>
        <v>0.58778525229247247</v>
      </c>
      <c r="AI5" s="3">
        <f t="shared" ref="AI5" si="8">$D$2*SIN(AI4*PI()/$D$3)</f>
        <v>0.95105651629515331</v>
      </c>
      <c r="AJ5" s="3">
        <f t="shared" ref="AJ5" si="9">$D$2*SIN(AJ4*PI()/$D$3)</f>
        <v>0.95105651629515386</v>
      </c>
      <c r="AK5" s="3">
        <f t="shared" ref="AK5" si="10">$D$2*SIN(AK4*PI()/$D$3)</f>
        <v>0.5877852522924738</v>
      </c>
      <c r="AL5" s="3">
        <f t="shared" ref="AL5" si="11">$D$2*SIN(AL4*PI()/$D$3)</f>
        <v>8.5760391843603401E-16</v>
      </c>
      <c r="AM5" s="3">
        <f t="shared" ref="AM5" si="12">$D$2*SIN(AM4*PI()/$D$3)</f>
        <v>-0.58778525229247247</v>
      </c>
      <c r="AN5" s="3">
        <f t="shared" ref="AN5" si="13">$D$2*SIN(AN4*PI()/$D$3)</f>
        <v>-0.95105651629515331</v>
      </c>
      <c r="AO5" s="3">
        <f t="shared" ref="AO5" si="14">$D$2*SIN(AO4*PI()/$D$3)</f>
        <v>-0.95105651629515386</v>
      </c>
      <c r="AP5" s="3">
        <f t="shared" ref="AP5" si="15">$D$2*SIN(AP4*PI()/$D$3)</f>
        <v>-0.58778525229247391</v>
      </c>
      <c r="AQ5" s="3">
        <f t="shared" ref="AQ5" si="16">$D$2*SIN(AQ4*PI()/$D$3)</f>
        <v>-9.8011876392689601E-16</v>
      </c>
      <c r="AR5" s="3">
        <f t="shared" ref="AR5" si="17">$D$2*SIN(AR4*PI()/$D$3)</f>
        <v>0.58778525229246947</v>
      </c>
      <c r="AS5" s="3">
        <f t="shared" ref="AS5" si="18">$D$2*SIN(AS4*PI()/$D$3)</f>
        <v>0.95105651629515331</v>
      </c>
      <c r="AT5" s="3">
        <f t="shared" ref="AT5" si="19">$D$2*SIN(AT4*PI()/$D$3)</f>
        <v>0.95105651629515386</v>
      </c>
      <c r="AU5" s="3">
        <f t="shared" ref="AU5" si="20">$D$2*SIN(AU4*PI()/$D$3)</f>
        <v>0.58778525229247691</v>
      </c>
      <c r="AV5" s="3">
        <f t="shared" ref="AV5" si="21">$D$2*SIN(AV4*PI()/$D$3)</f>
        <v>1.102633609417758E-15</v>
      </c>
      <c r="AW5" s="3">
        <f t="shared" ref="AW5" si="22">$D$2*SIN(AW4*PI()/$D$3)</f>
        <v>-0.58778525229247225</v>
      </c>
      <c r="AX5" s="3">
        <f t="shared" ref="AX5" si="23">$D$2*SIN(AX4*PI()/$D$3)</f>
        <v>-0.95105651629515431</v>
      </c>
      <c r="AY5" s="3">
        <f t="shared" ref="AY5" si="24">$D$2*SIN(AY4*PI()/$D$3)</f>
        <v>-0.95105651629515398</v>
      </c>
      <c r="AZ5" s="3">
        <f t="shared" ref="AZ5" si="25">$D$2*SIN(AZ4*PI()/$D$3)</f>
        <v>-0.58778525229247702</v>
      </c>
      <c r="BA5" s="3">
        <f t="shared" ref="BA5" si="26">$D$2*SIN(BA4*PI()/$D$3)</f>
        <v>-1.22514845490862E-15</v>
      </c>
    </row>
    <row r="6" spans="2:53" x14ac:dyDescent="0.3">
      <c r="B6" s="11">
        <v>0</v>
      </c>
      <c r="C6" s="10" t="s">
        <v>45</v>
      </c>
      <c r="D6" s="4">
        <v>0.8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2:53" x14ac:dyDescent="0.3">
      <c r="B7" s="10">
        <f>B6*PI()/180</f>
        <v>0</v>
      </c>
      <c r="C7" s="10" t="s">
        <v>42</v>
      </c>
      <c r="D7" s="3">
        <f t="shared" ref="D7:AI7" si="27">$D$6*SIN(D4*PI()/$D$3+$B7)</f>
        <v>0.47022820183397851</v>
      </c>
      <c r="E7" s="3">
        <f t="shared" si="27"/>
        <v>0.76084521303612285</v>
      </c>
      <c r="F7" s="3">
        <f t="shared" si="27"/>
        <v>0.76084521303612296</v>
      </c>
      <c r="G7" s="3">
        <f t="shared" si="27"/>
        <v>0.47022820183397862</v>
      </c>
      <c r="H7" s="3">
        <f t="shared" si="27"/>
        <v>9.8011876392689601E-17</v>
      </c>
      <c r="I7" s="3">
        <f t="shared" si="27"/>
        <v>-0.47022820183397845</v>
      </c>
      <c r="J7" s="3">
        <f t="shared" si="27"/>
        <v>-0.76084521303612285</v>
      </c>
      <c r="K7" s="3">
        <f t="shared" si="27"/>
        <v>-0.76084521303612296</v>
      </c>
      <c r="L7" s="3">
        <f t="shared" si="27"/>
        <v>-0.47022820183397873</v>
      </c>
      <c r="M7" s="3">
        <f t="shared" si="27"/>
        <v>-1.960237527853792E-16</v>
      </c>
      <c r="N7" s="3">
        <f t="shared" si="27"/>
        <v>0.47022820183397773</v>
      </c>
      <c r="O7" s="3">
        <f t="shared" si="27"/>
        <v>0.76084521303612285</v>
      </c>
      <c r="P7" s="3">
        <f t="shared" si="27"/>
        <v>0.76084521303612296</v>
      </c>
      <c r="Q7" s="3">
        <f t="shared" si="27"/>
        <v>0.47022820183397873</v>
      </c>
      <c r="R7" s="3">
        <f t="shared" si="27"/>
        <v>2.940356291780688E-16</v>
      </c>
      <c r="S7" s="3">
        <f t="shared" si="27"/>
        <v>-0.47022820183397829</v>
      </c>
      <c r="T7" s="3">
        <f t="shared" si="27"/>
        <v>-0.76084521303612274</v>
      </c>
      <c r="U7" s="3">
        <f t="shared" si="27"/>
        <v>-0.76084521303612307</v>
      </c>
      <c r="V7" s="3">
        <f t="shared" si="27"/>
        <v>-0.47022820183397879</v>
      </c>
      <c r="W7" s="3">
        <f t="shared" si="27"/>
        <v>-3.920475055707584E-16</v>
      </c>
      <c r="X7" s="3">
        <f t="shared" si="27"/>
        <v>0.47022820183397818</v>
      </c>
      <c r="Y7" s="3">
        <f t="shared" si="27"/>
        <v>0.76084521303612229</v>
      </c>
      <c r="Z7" s="3">
        <f t="shared" si="27"/>
        <v>0.76084521303612307</v>
      </c>
      <c r="AA7" s="3">
        <f t="shared" si="27"/>
        <v>0.4702282018339789</v>
      </c>
      <c r="AB7" s="3">
        <f t="shared" si="27"/>
        <v>4.90059381963448E-16</v>
      </c>
      <c r="AC7" s="3">
        <f t="shared" si="27"/>
        <v>-0.47022820183397807</v>
      </c>
      <c r="AD7" s="3">
        <f t="shared" si="27"/>
        <v>-0.76084521303612274</v>
      </c>
      <c r="AE7" s="3">
        <f t="shared" si="27"/>
        <v>-0.76084521303612307</v>
      </c>
      <c r="AF7" s="3">
        <f t="shared" si="27"/>
        <v>-0.47022820183397895</v>
      </c>
      <c r="AG7" s="3">
        <f t="shared" si="27"/>
        <v>-5.8807125835613761E-16</v>
      </c>
      <c r="AH7" s="3">
        <f t="shared" si="27"/>
        <v>0.47022820183397801</v>
      </c>
      <c r="AI7" s="3">
        <f t="shared" si="27"/>
        <v>0.76084521303612274</v>
      </c>
      <c r="AJ7" s="3">
        <f t="shared" ref="AJ7:BA7" si="28">$D$6*SIN(AJ4*PI()/$D$3+$B7)</f>
        <v>0.76084521303612318</v>
      </c>
      <c r="AK7" s="3">
        <f t="shared" si="28"/>
        <v>0.47022820183397906</v>
      </c>
      <c r="AL7" s="3">
        <f t="shared" si="28"/>
        <v>6.8608313474882721E-16</v>
      </c>
      <c r="AM7" s="3">
        <f t="shared" si="28"/>
        <v>-0.47022820183397801</v>
      </c>
      <c r="AN7" s="3">
        <f t="shared" si="28"/>
        <v>-0.76084521303612274</v>
      </c>
      <c r="AO7" s="3">
        <f t="shared" si="28"/>
        <v>-0.76084521303612318</v>
      </c>
      <c r="AP7" s="3">
        <f t="shared" si="28"/>
        <v>-0.47022820183397918</v>
      </c>
      <c r="AQ7" s="3">
        <f t="shared" si="28"/>
        <v>-7.8409501114151681E-16</v>
      </c>
      <c r="AR7" s="3">
        <f t="shared" si="28"/>
        <v>0.47022820183397562</v>
      </c>
      <c r="AS7" s="3">
        <f t="shared" si="28"/>
        <v>0.76084521303612274</v>
      </c>
      <c r="AT7" s="3">
        <f t="shared" si="28"/>
        <v>0.76084521303612318</v>
      </c>
      <c r="AU7" s="3">
        <f t="shared" si="28"/>
        <v>0.47022820183398156</v>
      </c>
      <c r="AV7" s="3">
        <f t="shared" si="28"/>
        <v>8.8210688753420641E-16</v>
      </c>
      <c r="AW7" s="3">
        <f t="shared" si="28"/>
        <v>-0.47022820183397784</v>
      </c>
      <c r="AX7" s="3">
        <f t="shared" si="28"/>
        <v>-0.76084521303612351</v>
      </c>
      <c r="AY7" s="3">
        <f t="shared" si="28"/>
        <v>-0.76084521303612318</v>
      </c>
      <c r="AZ7" s="3">
        <f t="shared" si="28"/>
        <v>-0.47022820183398162</v>
      </c>
      <c r="BA7" s="3">
        <f t="shared" si="28"/>
        <v>-9.8011876392689601E-16</v>
      </c>
    </row>
    <row r="8" spans="2:53" x14ac:dyDescent="0.3">
      <c r="B8" s="10"/>
      <c r="C8" s="10" t="s">
        <v>46</v>
      </c>
      <c r="D8" s="3">
        <f>D7/D5*COS(B7)</f>
        <v>0.8</v>
      </c>
      <c r="E8" s="3" t="s">
        <v>48</v>
      </c>
      <c r="F8" s="3">
        <f>D9/(D8+0.0001)</f>
        <v>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2:53" x14ac:dyDescent="0.3">
      <c r="B9" s="11">
        <v>90</v>
      </c>
      <c r="C9" s="10" t="s">
        <v>47</v>
      </c>
      <c r="D9" s="3">
        <f>D7/D5*SIN(B7)</f>
        <v>0</v>
      </c>
      <c r="E9" s="3" t="s">
        <v>49</v>
      </c>
      <c r="F9" s="3">
        <f>ATAN(F8)</f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</row>
    <row r="10" spans="2:53" x14ac:dyDescent="0.3">
      <c r="B10" s="10">
        <f>B9*PI()/180</f>
        <v>1.5707963267948966</v>
      </c>
      <c r="C10" s="10" t="s">
        <v>43</v>
      </c>
      <c r="D10" s="3">
        <f>$D$6*SIN(D4*PI()/$D$3+$B10)</f>
        <v>0.64721359549995805</v>
      </c>
      <c r="E10" s="3">
        <f t="shared" ref="E10:BA10" si="29">$D$6*SIN(E4*PI()/$D$3+$B10)</f>
        <v>0.24721359549995803</v>
      </c>
      <c r="F10" s="3">
        <f t="shared" si="29"/>
        <v>-0.24721359549995783</v>
      </c>
      <c r="G10" s="3">
        <f t="shared" si="29"/>
        <v>-0.64721359549995794</v>
      </c>
      <c r="H10" s="3">
        <f t="shared" si="29"/>
        <v>-0.8</v>
      </c>
      <c r="I10" s="3">
        <f t="shared" si="29"/>
        <v>-0.64721359549995805</v>
      </c>
      <c r="J10" s="3">
        <f t="shared" si="29"/>
        <v>-0.24721359549995811</v>
      </c>
      <c r="K10" s="3">
        <f t="shared" si="29"/>
        <v>0.24721359549995775</v>
      </c>
      <c r="L10" s="3">
        <f t="shared" si="29"/>
        <v>0.64721359549995783</v>
      </c>
      <c r="M10" s="3">
        <f t="shared" si="29"/>
        <v>0.8</v>
      </c>
      <c r="N10" s="3">
        <f t="shared" si="29"/>
        <v>0.64721359549995894</v>
      </c>
      <c r="O10" s="3">
        <f t="shared" si="29"/>
        <v>0.24721359549995825</v>
      </c>
      <c r="P10" s="3">
        <f t="shared" si="29"/>
        <v>-0.24721359549995767</v>
      </c>
      <c r="Q10" s="3">
        <f t="shared" si="29"/>
        <v>-0.64721359549995783</v>
      </c>
      <c r="R10" s="3">
        <f t="shared" si="29"/>
        <v>-0.8</v>
      </c>
      <c r="S10" s="3">
        <f t="shared" si="29"/>
        <v>-0.64721359549995816</v>
      </c>
      <c r="T10" s="3">
        <f t="shared" si="29"/>
        <v>-0.24721359549995833</v>
      </c>
      <c r="U10" s="3">
        <f t="shared" si="29"/>
        <v>0.24721359549995758</v>
      </c>
      <c r="V10" s="3">
        <f t="shared" si="29"/>
        <v>0.64721359549995772</v>
      </c>
      <c r="W10" s="3">
        <f t="shared" si="29"/>
        <v>0.8</v>
      </c>
      <c r="X10" s="3">
        <f t="shared" si="29"/>
        <v>0.64721359549995827</v>
      </c>
      <c r="Y10" s="3">
        <f t="shared" si="29"/>
        <v>0.24721359549995975</v>
      </c>
      <c r="Z10" s="3">
        <f t="shared" si="29"/>
        <v>-0.24721359549995611</v>
      </c>
      <c r="AA10" s="3">
        <f t="shared" si="29"/>
        <v>-0.64721359549995849</v>
      </c>
      <c r="AB10" s="3">
        <f t="shared" si="29"/>
        <v>-0.8</v>
      </c>
      <c r="AC10" s="3">
        <f t="shared" si="29"/>
        <v>-0.64721359549995749</v>
      </c>
      <c r="AD10" s="3">
        <f t="shared" si="29"/>
        <v>-0.24721359549995983</v>
      </c>
      <c r="AE10" s="3">
        <f t="shared" si="29"/>
        <v>0.24721359549995872</v>
      </c>
      <c r="AF10" s="3">
        <f t="shared" si="29"/>
        <v>0.64721359549995672</v>
      </c>
      <c r="AG10" s="3">
        <f t="shared" si="29"/>
        <v>0.8</v>
      </c>
      <c r="AH10" s="3">
        <f t="shared" si="29"/>
        <v>0.64721359549995927</v>
      </c>
      <c r="AI10" s="3">
        <f t="shared" si="29"/>
        <v>0.24721359549995725</v>
      </c>
      <c r="AJ10" s="3">
        <f t="shared" si="29"/>
        <v>-0.24721359549995592</v>
      </c>
      <c r="AK10" s="3">
        <f t="shared" si="29"/>
        <v>-0.64721359549995838</v>
      </c>
      <c r="AL10" s="3">
        <f t="shared" si="29"/>
        <v>-0.8</v>
      </c>
      <c r="AM10" s="3">
        <f t="shared" si="29"/>
        <v>-0.64721359549995761</v>
      </c>
      <c r="AN10" s="3">
        <f t="shared" si="29"/>
        <v>-0.24721359549996005</v>
      </c>
      <c r="AO10" s="3">
        <f t="shared" si="29"/>
        <v>0.24721359549995855</v>
      </c>
      <c r="AP10" s="3">
        <f t="shared" si="29"/>
        <v>0.64721359549995672</v>
      </c>
      <c r="AQ10" s="3">
        <f t="shared" si="29"/>
        <v>0.8</v>
      </c>
      <c r="AR10" s="3">
        <f t="shared" si="29"/>
        <v>0.64721359549995938</v>
      </c>
      <c r="AS10" s="3">
        <f t="shared" si="29"/>
        <v>0.24721359549995744</v>
      </c>
      <c r="AT10" s="3">
        <f t="shared" si="29"/>
        <v>-0.24721359549995575</v>
      </c>
      <c r="AU10" s="3">
        <f t="shared" si="29"/>
        <v>-0.64721359549995494</v>
      </c>
      <c r="AV10" s="3">
        <f t="shared" si="29"/>
        <v>-0.8</v>
      </c>
      <c r="AW10" s="3">
        <f t="shared" si="29"/>
        <v>-0.64721359549995772</v>
      </c>
      <c r="AX10" s="3">
        <f t="shared" si="29"/>
        <v>-0.24721359549995481</v>
      </c>
      <c r="AY10" s="3">
        <f t="shared" si="29"/>
        <v>0.24721359549995836</v>
      </c>
      <c r="AZ10" s="3">
        <f t="shared" si="29"/>
        <v>0.64721359549995661</v>
      </c>
      <c r="BA10" s="3">
        <f t="shared" si="29"/>
        <v>0.8</v>
      </c>
    </row>
    <row r="11" spans="2:53" x14ac:dyDescent="0.3">
      <c r="B11" s="10"/>
      <c r="C11" s="10" t="s">
        <v>46</v>
      </c>
      <c r="D11" s="3">
        <f>D10/D5*COS(B10)</f>
        <v>6.7450887329176711E-17</v>
      </c>
      <c r="E11" s="3" t="s">
        <v>48</v>
      </c>
      <c r="F11" s="3">
        <f>D12/(D11+0.0001)</f>
        <v>11011.055363761963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</row>
    <row r="12" spans="2:53" x14ac:dyDescent="0.3">
      <c r="B12" s="11">
        <v>45</v>
      </c>
      <c r="C12" s="10" t="s">
        <v>47</v>
      </c>
      <c r="D12" s="3">
        <f>D10/D5*SIN(B10)</f>
        <v>1.1011055363769391</v>
      </c>
      <c r="E12" s="3" t="s">
        <v>49</v>
      </c>
      <c r="F12" s="3">
        <f>ATAN(F11)</f>
        <v>1.5707055089791455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spans="2:53" x14ac:dyDescent="0.3">
      <c r="B13" s="10">
        <f>B12*PI()/180</f>
        <v>0.78539816339744828</v>
      </c>
      <c r="C13" s="10" t="s">
        <v>51</v>
      </c>
      <c r="D13" s="3">
        <f>$D$6*SIN(D4*PI()/$D$3+$B13)</f>
        <v>0.79015067247611026</v>
      </c>
      <c r="E13" s="3">
        <f t="shared" ref="E13:BA13" si="30">$D$6*SIN(E4*PI()/$D$3+$B13)</f>
        <v>0.71280521935069441</v>
      </c>
      <c r="F13" s="3">
        <f t="shared" si="30"/>
        <v>0.36319239979163753</v>
      </c>
      <c r="G13" s="3">
        <f t="shared" si="30"/>
        <v>-0.1251475720321846</v>
      </c>
      <c r="H13" s="3">
        <f t="shared" si="30"/>
        <v>-0.56568542494923801</v>
      </c>
      <c r="I13" s="3">
        <f t="shared" si="30"/>
        <v>-0.79015067247611015</v>
      </c>
      <c r="J13" s="3">
        <f t="shared" si="30"/>
        <v>-0.71280521935069441</v>
      </c>
      <c r="K13" s="3">
        <f t="shared" si="30"/>
        <v>-0.36319239979163759</v>
      </c>
      <c r="L13" s="3">
        <f t="shared" si="30"/>
        <v>0.12514757203218449</v>
      </c>
      <c r="M13" s="3">
        <f t="shared" si="30"/>
        <v>0.5656854249492379</v>
      </c>
      <c r="N13" s="3">
        <f t="shared" si="30"/>
        <v>0.79015067247611004</v>
      </c>
      <c r="O13" s="3">
        <f t="shared" si="30"/>
        <v>0.71280521935069407</v>
      </c>
      <c r="P13" s="3">
        <f t="shared" si="30"/>
        <v>0.36319239979163709</v>
      </c>
      <c r="Q13" s="3">
        <f t="shared" si="30"/>
        <v>-0.1251475720321851</v>
      </c>
      <c r="R13" s="3">
        <f t="shared" si="30"/>
        <v>-0.56568542494923835</v>
      </c>
      <c r="S13" s="3">
        <f t="shared" si="30"/>
        <v>-0.79015067247611026</v>
      </c>
      <c r="T13" s="3">
        <f t="shared" si="30"/>
        <v>-0.71280521935069419</v>
      </c>
      <c r="U13" s="3">
        <f t="shared" si="30"/>
        <v>-0.36319239979163714</v>
      </c>
      <c r="V13" s="3">
        <f t="shared" si="30"/>
        <v>0.12514757203218502</v>
      </c>
      <c r="W13" s="3">
        <f t="shared" si="30"/>
        <v>0.56568542494923824</v>
      </c>
      <c r="X13" s="3">
        <f t="shared" si="30"/>
        <v>0.79015067247611026</v>
      </c>
      <c r="Y13" s="3">
        <f t="shared" si="30"/>
        <v>0.71280521935069552</v>
      </c>
      <c r="Z13" s="3">
        <f t="shared" si="30"/>
        <v>0.36319239979163725</v>
      </c>
      <c r="AA13" s="3">
        <f t="shared" si="30"/>
        <v>-0.12514757203218493</v>
      </c>
      <c r="AB13" s="3">
        <f t="shared" si="30"/>
        <v>-0.56568542494923812</v>
      </c>
      <c r="AC13" s="3">
        <f t="shared" si="30"/>
        <v>-0.79015067247611026</v>
      </c>
      <c r="AD13" s="3">
        <f t="shared" si="30"/>
        <v>-0.7128052193506943</v>
      </c>
      <c r="AE13" s="3">
        <f t="shared" si="30"/>
        <v>-0.36319239979163731</v>
      </c>
      <c r="AF13" s="3">
        <f t="shared" si="30"/>
        <v>0.12514757203218482</v>
      </c>
      <c r="AG13" s="3">
        <f t="shared" si="30"/>
        <v>0.56568542494923812</v>
      </c>
      <c r="AH13" s="3">
        <f t="shared" si="30"/>
        <v>0.79015067247611026</v>
      </c>
      <c r="AI13" s="3">
        <f t="shared" si="30"/>
        <v>0.7128052193506943</v>
      </c>
      <c r="AJ13" s="3">
        <f t="shared" si="30"/>
        <v>0.36319239979163742</v>
      </c>
      <c r="AK13" s="3">
        <f t="shared" si="30"/>
        <v>-0.12514757203218471</v>
      </c>
      <c r="AL13" s="3">
        <f t="shared" si="30"/>
        <v>-0.56568542494923812</v>
      </c>
      <c r="AM13" s="3">
        <f t="shared" si="30"/>
        <v>-0.79015067247611026</v>
      </c>
      <c r="AN13" s="3">
        <f t="shared" si="30"/>
        <v>-0.71280521935069441</v>
      </c>
      <c r="AO13" s="3">
        <f t="shared" si="30"/>
        <v>-0.36319239979163753</v>
      </c>
      <c r="AP13" s="3">
        <f t="shared" si="30"/>
        <v>0.12514757203218463</v>
      </c>
      <c r="AQ13" s="3">
        <f t="shared" si="30"/>
        <v>0.56568542494923801</v>
      </c>
      <c r="AR13" s="3">
        <f t="shared" si="30"/>
        <v>0.79015067247610971</v>
      </c>
      <c r="AS13" s="3">
        <f t="shared" si="30"/>
        <v>0.71280521935069441</v>
      </c>
      <c r="AT13" s="3">
        <f t="shared" si="30"/>
        <v>0.36319239979163759</v>
      </c>
      <c r="AU13" s="3">
        <f t="shared" si="30"/>
        <v>-0.12514757203218171</v>
      </c>
      <c r="AV13" s="3">
        <f t="shared" si="30"/>
        <v>-0.5656854249492379</v>
      </c>
      <c r="AW13" s="3">
        <f t="shared" si="30"/>
        <v>-0.79015067247611015</v>
      </c>
      <c r="AX13" s="3">
        <f t="shared" si="30"/>
        <v>-0.71280521935069308</v>
      </c>
      <c r="AY13" s="3">
        <f t="shared" si="30"/>
        <v>-0.3631923997916377</v>
      </c>
      <c r="AZ13" s="3">
        <f t="shared" si="30"/>
        <v>0.1251475720321816</v>
      </c>
      <c r="BA13" s="3">
        <f t="shared" si="30"/>
        <v>0.5656854249492359</v>
      </c>
    </row>
    <row r="14" spans="2:53" x14ac:dyDescent="0.3">
      <c r="C14" s="10" t="s">
        <v>46</v>
      </c>
      <c r="D14" s="3">
        <f>D13/D5*COS(B13)</f>
        <v>0.95055276818846957</v>
      </c>
      <c r="E14" s="3" t="s">
        <v>48</v>
      </c>
      <c r="F14" s="3">
        <f>D15/(D14+0.0001)</f>
        <v>0.99989480912132545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</row>
    <row r="15" spans="2:53" x14ac:dyDescent="0.3">
      <c r="C15" s="10" t="s">
        <v>47</v>
      </c>
      <c r="D15" s="3">
        <f>D13/D5*SIN(B13)</f>
        <v>0.95055276818846945</v>
      </c>
      <c r="E15" s="3" t="s">
        <v>49</v>
      </c>
      <c r="F15" s="3">
        <f>ATAN(F14)</f>
        <v>0.78534556519173382</v>
      </c>
    </row>
    <row r="16" spans="2:53" x14ac:dyDescent="0.3">
      <c r="D16" t="s">
        <v>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The basics</vt:lpstr>
      <vt:lpstr>Shear Effects</vt:lpstr>
      <vt:lpstr>Oscillations</vt:lpstr>
      <vt:lpstr>Alpha</vt:lpstr>
      <vt:lpstr>n</vt:lpstr>
      <vt:lpstr>V0</vt:lpstr>
      <vt:lpstr>Vinf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</dc:creator>
  <cp:lastModifiedBy>Steven Abbott</cp:lastModifiedBy>
  <dcterms:created xsi:type="dcterms:W3CDTF">2011-11-28T17:00:53Z</dcterms:created>
  <dcterms:modified xsi:type="dcterms:W3CDTF">2014-08-01T11:12:57Z</dcterms:modified>
</cp:coreProperties>
</file>